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DMINISTRACION\Documents\COMPRANET\"/>
    </mc:Choice>
  </mc:AlternateContent>
  <xr:revisionPtr revIDLastSave="0" documentId="8_{87D94B7E-25C8-4672-A92E-32F4165A4C18}" xr6:coauthVersionLast="47" xr6:coauthVersionMax="47" xr10:uidLastSave="{00000000-0000-0000-0000-000000000000}"/>
  <bookViews>
    <workbookView xWindow="-108" yWindow="-108" windowWidth="23256" windowHeight="12576" xr2:uid="{00000000-000D-0000-FFFF-FFFF00000000}"/>
  </bookViews>
  <sheets>
    <sheet name="PAAS 2022" sheetId="1" r:id="rId1"/>
    <sheet name="PAAS 2022 FEDERAL" sheetId="2" r:id="rId2"/>
    <sheet name="PAAS 2022 ESTATAL" sheetId="4" r:id="rId3"/>
    <sheet name="PAAS 2022 INGRESOS PROPIOS" sheetId="5" r:id="rId4"/>
    <sheet name="HOJA"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6" l="1"/>
  <c r="C89" i="6"/>
  <c r="E81" i="6"/>
  <c r="C81" i="6"/>
  <c r="D79" i="6"/>
  <c r="D78" i="6"/>
  <c r="D77" i="6"/>
  <c r="D76" i="6"/>
  <c r="D75" i="6"/>
  <c r="D74" i="6"/>
  <c r="D72" i="6"/>
  <c r="D71" i="6"/>
  <c r="D70" i="6"/>
  <c r="D69" i="6"/>
  <c r="D68" i="6"/>
  <c r="D67" i="6"/>
  <c r="D66" i="6"/>
  <c r="D65" i="6"/>
  <c r="D64" i="6"/>
  <c r="D62" i="6"/>
  <c r="D60" i="6"/>
  <c r="D59" i="6"/>
  <c r="D58" i="6"/>
  <c r="D56" i="6"/>
  <c r="D55" i="6"/>
  <c r="D52" i="6"/>
  <c r="D51" i="6"/>
  <c r="D50" i="6"/>
  <c r="D49" i="6"/>
  <c r="D48" i="6"/>
  <c r="D44" i="6"/>
  <c r="D43" i="6"/>
  <c r="D42" i="6"/>
  <c r="D41" i="6"/>
  <c r="D39" i="6"/>
  <c r="D81" i="6" s="1"/>
  <c r="D38" i="6"/>
  <c r="E38" i="6" s="1"/>
  <c r="C37" i="6"/>
  <c r="C36" i="6"/>
  <c r="C35" i="6"/>
  <c r="C34" i="6"/>
  <c r="C33" i="6"/>
  <c r="C32" i="6"/>
  <c r="C31" i="6"/>
  <c r="C30" i="6"/>
  <c r="C28" i="6"/>
  <c r="C27" i="6"/>
  <c r="C26" i="6"/>
  <c r="C24" i="6"/>
  <c r="C23" i="6"/>
  <c r="C22" i="6"/>
  <c r="C21" i="6"/>
  <c r="C20" i="6"/>
  <c r="C19" i="6"/>
  <c r="C18" i="6"/>
  <c r="C17" i="6"/>
  <c r="C16" i="6"/>
  <c r="C15" i="6"/>
  <c r="C14" i="6"/>
  <c r="C13" i="6"/>
  <c r="C12" i="6"/>
  <c r="C11" i="6"/>
  <c r="C10" i="6"/>
  <c r="C9" i="6"/>
  <c r="C8" i="6"/>
  <c r="C38" i="6" s="1"/>
  <c r="C94" i="6" s="1"/>
  <c r="C7" i="6"/>
  <c r="C6" i="6"/>
  <c r="D89" i="5"/>
  <c r="C89" i="5"/>
  <c r="C81" i="5"/>
  <c r="E81" i="5" s="1"/>
  <c r="D38" i="5"/>
  <c r="D37" i="2"/>
  <c r="D36" i="2"/>
  <c r="D35" i="2"/>
  <c r="D34" i="2"/>
  <c r="D33" i="2"/>
  <c r="D32" i="2"/>
  <c r="D31" i="2"/>
  <c r="D30" i="2"/>
  <c r="D28" i="2"/>
  <c r="D27" i="2"/>
  <c r="D26" i="2"/>
  <c r="D24" i="2"/>
  <c r="D23" i="2"/>
  <c r="D22" i="2"/>
  <c r="D21" i="2"/>
  <c r="D20" i="2"/>
  <c r="D19" i="2"/>
  <c r="D18" i="2"/>
  <c r="D17" i="2"/>
  <c r="D16" i="2"/>
  <c r="D15" i="2"/>
  <c r="D14" i="2"/>
  <c r="D13" i="2"/>
  <c r="D12" i="2"/>
  <c r="D11" i="2"/>
  <c r="D10" i="2"/>
  <c r="D9" i="2"/>
  <c r="D8" i="2"/>
  <c r="D7" i="2"/>
  <c r="D6" i="2"/>
  <c r="D89" i="4"/>
  <c r="C89" i="4"/>
  <c r="C81" i="4"/>
  <c r="E81" i="4" s="1"/>
  <c r="D38" i="4"/>
  <c r="D81" i="5" l="1"/>
  <c r="C38" i="5"/>
  <c r="C94" i="5" s="1"/>
  <c r="D81" i="4"/>
  <c r="C38" i="4"/>
  <c r="C94" i="4" s="1"/>
  <c r="D38" i="2"/>
  <c r="C6" i="2"/>
  <c r="C37" i="2"/>
  <c r="C36" i="2"/>
  <c r="C35" i="2"/>
  <c r="C34" i="2"/>
  <c r="C33" i="2"/>
  <c r="C32" i="2"/>
  <c r="C31" i="2"/>
  <c r="C30" i="2"/>
  <c r="C28" i="2"/>
  <c r="C27" i="2"/>
  <c r="C26" i="2"/>
  <c r="C24" i="2"/>
  <c r="C23" i="2"/>
  <c r="C22" i="2"/>
  <c r="C21" i="2"/>
  <c r="C20" i="2"/>
  <c r="C19" i="2"/>
  <c r="C18" i="2"/>
  <c r="C17" i="2"/>
  <c r="C16" i="2"/>
  <c r="C15" i="2"/>
  <c r="C14" i="2"/>
  <c r="C13" i="2"/>
  <c r="C12" i="2"/>
  <c r="C11" i="2"/>
  <c r="C10" i="2"/>
  <c r="C9" i="2"/>
  <c r="C8" i="2"/>
  <c r="C7" i="2"/>
  <c r="D89" i="2"/>
  <c r="C89" i="2"/>
  <c r="C81" i="2"/>
  <c r="D89" i="1"/>
  <c r="C89" i="1"/>
  <c r="C81" i="1"/>
  <c r="C38" i="1"/>
  <c r="D81" i="2" l="1"/>
  <c r="C38" i="2"/>
  <c r="C94" i="2" s="1"/>
  <c r="C94" i="1"/>
</calcChain>
</file>

<file path=xl/sharedStrings.xml><?xml version="1.0" encoding="utf-8"?>
<sst xmlns="http://schemas.openxmlformats.org/spreadsheetml/2006/main" count="2222" uniqueCount="134">
  <si>
    <t>Clave presupuestal</t>
  </si>
  <si>
    <t>Concepto</t>
  </si>
  <si>
    <t>Valor total estimado (pesos)</t>
  </si>
  <si>
    <t>Valor estimado de compras MIpyMes (pesos)</t>
  </si>
  <si>
    <t>Cantidad</t>
  </si>
  <si>
    <t>Unidad de medida</t>
  </si>
  <si>
    <t>Carácter del procedimiento de contratacion (Nacional, Internacional)</t>
  </si>
  <si>
    <t>Porcentaje de presupuesto (a ejercer por trimestre)</t>
  </si>
  <si>
    <t>Fecha</t>
  </si>
  <si>
    <t>Plurianualidad</t>
  </si>
  <si>
    <t>Ejercicios fiscales que abarca la plurianualidad</t>
  </si>
  <si>
    <t>Valor total plurianualidad (pesos)</t>
  </si>
  <si>
    <t>Tipo de procedimiento (Licitación Pública Nacional, Invitación a Cuando Menos Tres o Adjudicación Directa)</t>
  </si>
  <si>
    <t>I</t>
  </si>
  <si>
    <t>II</t>
  </si>
  <si>
    <t>III</t>
  </si>
  <si>
    <t>IV</t>
  </si>
  <si>
    <t>NOMENCLATURA</t>
  </si>
  <si>
    <t>Carácter del procedimiento de contratacion</t>
  </si>
  <si>
    <t>N</t>
  </si>
  <si>
    <t>Nacional</t>
  </si>
  <si>
    <t>Internacional bajo TLC</t>
  </si>
  <si>
    <t>AD</t>
  </si>
  <si>
    <t>Adjudicación Directa</t>
  </si>
  <si>
    <t>I3P</t>
  </si>
  <si>
    <t>Invitacion a Cuando Menos Tres Personas</t>
  </si>
  <si>
    <t>LP</t>
  </si>
  <si>
    <t>Licitacion Publica</t>
  </si>
  <si>
    <t>*Nota: El presente Programa Anual esta sujeto a disponibilidad presupuestal por lo que el mismo podra ser modificado o cancelado sin responsabilidad para los Servidores Públicos de la (nombre de la dependencia).</t>
  </si>
  <si>
    <t>FUNDAMENTO JURÍDICO</t>
  </si>
  <si>
    <t>Ley de Adquisiciones, Arrendamientos y Servicios del Estado de Durango</t>
  </si>
  <si>
    <t>PROGRAMA ANUAL DE ADQUISICIONES, ARRENDAMIENTOS Y SERVICIOS (PAAAS)</t>
  </si>
  <si>
    <r>
      <rPr>
        <b/>
        <sz val="12"/>
        <color theme="1"/>
        <rFont val="Calibri"/>
        <family val="2"/>
        <scheme val="minor"/>
      </rPr>
      <t xml:space="preserve">ARTÍCULO 13.- </t>
    </r>
    <r>
      <rPr>
        <sz val="12"/>
        <color theme="1"/>
        <rFont val="Calibri"/>
        <family val="2"/>
        <scheme val="minor"/>
      </rPr>
      <t xml:space="preserve">Las Dependencias, Entidades y Ayuntamientos formularán su programa anual de adquisiciones, arrendamientos y servicios con sus respectivos presupuestos, los cuales deberán presentar a la Secretaría y a la Contraloría. Los organismos anteriormente señalados se abstendrán de realizar y modificar contratos al respecto, cuando no hubiese saldo disponible en la correspondiente partida presupuestal.
</t>
    </r>
    <r>
      <rPr>
        <b/>
        <sz val="12"/>
        <color theme="1"/>
        <rFont val="Calibri"/>
        <family val="2"/>
        <scheme val="minor"/>
      </rPr>
      <t xml:space="preserve">ARTÍCULO 14.- </t>
    </r>
    <r>
      <rPr>
        <sz val="12"/>
        <color theme="1"/>
        <rFont val="Calibri"/>
        <family val="2"/>
        <scheme val="minor"/>
      </rPr>
      <t xml:space="preserve">Las unidades compradoras de las dependencias y entidades de la Administración Pública Estatal y Municipal deberán estar integradas al </t>
    </r>
    <r>
      <rPr>
        <b/>
        <sz val="12"/>
        <color theme="1"/>
        <rFont val="Calibri"/>
        <family val="2"/>
        <scheme val="minor"/>
      </rPr>
      <t>sistema electrónico de compras gubernamentales</t>
    </r>
    <r>
      <rPr>
        <sz val="12"/>
        <color theme="1"/>
        <rFont val="Calibri"/>
        <family val="2"/>
        <scheme val="minor"/>
      </rPr>
      <t xml:space="preserve"> COMPRANET, y </t>
    </r>
    <r>
      <rPr>
        <b/>
        <sz val="12"/>
        <color theme="1"/>
        <rFont val="Calibri"/>
        <family val="2"/>
        <scheme val="minor"/>
      </rPr>
      <t>a más tardar el 31 de Enero</t>
    </r>
    <r>
      <rPr>
        <sz val="12"/>
        <color theme="1"/>
        <rFont val="Calibri"/>
        <family val="2"/>
        <scheme val="minor"/>
      </rPr>
      <t xml:space="preserve"> de cada año darán a conocer a los interesados sus programas anuales a que se refiere el artículo anterior, para que los proveedores puedan conocer esa información, salvo que exista causa justificada para no hacerlo en el término establecido. Dichos datos serán de carácter informativo sin compromiso de contratación y podrán ser modificados, suspendidos o cancelados, sin responsabilidad alguna para la dependencia o entidad de que se trate con excepción de aquella información que, de conformidad con las 9 disposiciones aplicables, sea de naturaleza reservada, en los términos establecidos en la Ley de Transparencia y Acceso a la Información Pública del Estado de Durango. En aquellos casos en que por razones técnicas no se pudiera establecer o instalar el </t>
    </r>
    <r>
      <rPr>
        <b/>
        <sz val="12"/>
        <color theme="1"/>
        <rFont val="Calibri"/>
        <family val="2"/>
        <scheme val="minor"/>
      </rPr>
      <t>sistema electrónico de compras gubernamentales</t>
    </r>
    <r>
      <rPr>
        <sz val="12"/>
        <color theme="1"/>
        <rFont val="Calibri"/>
        <family val="2"/>
        <scheme val="minor"/>
      </rPr>
      <t xml:space="preserve"> COMPRANET, deberán realizar una publicación de sus programas anuales, en alguno de los periódicos de mayor circulación, en la zona de que se trate y en la Capital del Estado.</t>
    </r>
  </si>
  <si>
    <t>TIPO DE PROCEDIMIENTOS</t>
  </si>
  <si>
    <t>Agregar firmas de los Servidores Publicos que elabora y aprueba (Titular y Area Administrativa)</t>
  </si>
  <si>
    <t>UNIVERSIDAD TECNOLÓGICA DE POANAS</t>
  </si>
  <si>
    <t>Papeleria y Articulos de Oficina</t>
  </si>
  <si>
    <t>Material estadístico y geográfico</t>
  </si>
  <si>
    <t>Materiales, útiles y equipos menores de tecnologías de la información y comunicaciones</t>
  </si>
  <si>
    <t>Recibos de Ingresos Impresos, Tripticos, Publicidad Impresa.</t>
  </si>
  <si>
    <t>Material de limpieza</t>
  </si>
  <si>
    <t>Materiales y útiles de enseñanza</t>
  </si>
  <si>
    <t>Productos Alimenticios para eventos, reuniones sociales y academicas.</t>
  </si>
  <si>
    <t>Cemento y productos de concreto</t>
  </si>
  <si>
    <t>Vidrio y productos de vidrio</t>
  </si>
  <si>
    <t>Material eléctrico y electrónico</t>
  </si>
  <si>
    <t>Artículos metálicos para la construcción</t>
  </si>
  <si>
    <t>Otros materiales y artículos de construcción y reparación</t>
  </si>
  <si>
    <t>Fertilizantes, pesticidas y otros agroquímicos</t>
  </si>
  <si>
    <t>Medicamentos, materiales y accesorios y suministros de laboratorio</t>
  </si>
  <si>
    <t>Materiales, accesorios y suministros de laboratorio</t>
  </si>
  <si>
    <t>Fibras sintéticas, hules, plásticos y derivados</t>
  </si>
  <si>
    <t>Otros productos químicos</t>
  </si>
  <si>
    <t>Combustibles (gasolina, aceites y disel).</t>
  </si>
  <si>
    <t>Vestuarios y Uniformes</t>
  </si>
  <si>
    <t>Prendas de Seguridad y Protección Personal</t>
  </si>
  <si>
    <t>Articulos deportivos</t>
  </si>
  <si>
    <t>Productos Textiles</t>
  </si>
  <si>
    <t>Herramientas Menores</t>
  </si>
  <si>
    <t>Refacciones y Accesorios menores para el Edificio</t>
  </si>
  <si>
    <t>Refacciones y Accesorios menores para el Equipo de Cómputo</t>
  </si>
  <si>
    <t>Refacciones y Accesorios menores de Equipo Instrumental de Laboratorio</t>
  </si>
  <si>
    <t>Refacciones y Accesorios menores de Equipo de Transporte</t>
  </si>
  <si>
    <t>Refacciones y Accesorios menores de Maquinaria y Otros Equipos</t>
  </si>
  <si>
    <t>TOTAL CAPITULO 2000</t>
  </si>
  <si>
    <t>Energía Electrica</t>
  </si>
  <si>
    <t>Telefonia Fija</t>
  </si>
  <si>
    <t>Servicio de Internet</t>
  </si>
  <si>
    <t>Servicio de Mensajeria y Paquetería</t>
  </si>
  <si>
    <t>Telefonia Celular</t>
  </si>
  <si>
    <t>Servicio Postal</t>
  </si>
  <si>
    <t>Arrendamiento de Edificios</t>
  </si>
  <si>
    <t>Renta de Mobiliario</t>
  </si>
  <si>
    <t>Renta de Equipo de Transporte</t>
  </si>
  <si>
    <t>Pago de Membresias</t>
  </si>
  <si>
    <t>Otros Arrendamientos</t>
  </si>
  <si>
    <t>Servicios de Auditoría Externa</t>
  </si>
  <si>
    <t>Servicio de Aplicación de Examen de Admisión Ceneval</t>
  </si>
  <si>
    <t>Servicio de Capacitación</t>
  </si>
  <si>
    <t>Renta de Copiadora</t>
  </si>
  <si>
    <t>Otros Servicios Profesionales</t>
  </si>
  <si>
    <t>Servicio de Vigilancia</t>
  </si>
  <si>
    <t>Servicios Profesionales</t>
  </si>
  <si>
    <t>Servicio de Expedición de Títulos</t>
  </si>
  <si>
    <t>Comisiones Bancarias</t>
  </si>
  <si>
    <t>Seguro de Bienes Patrimoniales</t>
  </si>
  <si>
    <t>Servicios de Instalación, Reparación y Mantenimiento y Conservación</t>
  </si>
  <si>
    <t>Mantenimiento del Equipo de Computo</t>
  </si>
  <si>
    <t>Instalación, reparación y mantenimiento de equipo e instrumental médico y de laboratorio</t>
  </si>
  <si>
    <t>Mantenimiento del Equipo de Transporte</t>
  </si>
  <si>
    <t>Instalación, reparación y mantenimiento de Maquinaría</t>
  </si>
  <si>
    <t>Servicio Integral de Limpieza</t>
  </si>
  <si>
    <t>Servicios de Jardinería y Fumigación</t>
  </si>
  <si>
    <t>Campaña de Difusión por radio y televisión</t>
  </si>
  <si>
    <t>Servicios de la industria fílmica, del sonido y del video</t>
  </si>
  <si>
    <t>Pasajes Aereos</t>
  </si>
  <si>
    <t>Pasajes Terrestres</t>
  </si>
  <si>
    <t>Viaticos en el país</t>
  </si>
  <si>
    <t>Servicios integrales de traslado y viáticos</t>
  </si>
  <si>
    <t>Gastos de ceremonial</t>
  </si>
  <si>
    <t>Organización de Eventos Academicos, Culturales y Deportivos, en marco de los festejos de aniversario, así como llevar a cabo la semana academica UNICAD, entre otros.</t>
  </si>
  <si>
    <t>Asistencia y Participación en Congresos y Convenciones</t>
  </si>
  <si>
    <t>Pago de Impuestos y Derechos Vehiculares</t>
  </si>
  <si>
    <t>Penas, Multas, Accesorios y Actualizaciones</t>
  </si>
  <si>
    <t>Otros Servicios generales diferentes a los arriba mencionados</t>
  </si>
  <si>
    <t>Total Capitulo 3000</t>
  </si>
  <si>
    <t>Equipo Médico y de laboratorio</t>
  </si>
  <si>
    <t>Equipo Instrumental, medico y de laboratorio</t>
  </si>
  <si>
    <t>Muebles, excepto de oficina y estantería</t>
  </si>
  <si>
    <t>Equipo de cómputo y de tecnologías de la información</t>
  </si>
  <si>
    <t>Equipo de comunicación y telecomunicación</t>
  </si>
  <si>
    <t>Software</t>
  </si>
  <si>
    <t>Total Capitulo 5000</t>
  </si>
  <si>
    <t>Cal, Yeso y Productos</t>
  </si>
  <si>
    <t xml:space="preserve">Madera y Productos </t>
  </si>
  <si>
    <t>Refacciones y accesorios menores</t>
  </si>
  <si>
    <t>Servicios Comisiones bancarias</t>
  </si>
  <si>
    <t>Gastos de Representación</t>
  </si>
  <si>
    <t>Camaras Fotograficas</t>
  </si>
  <si>
    <t>No</t>
  </si>
  <si>
    <t>No Aplica</t>
  </si>
  <si>
    <t>Utencilios para el servicio</t>
  </si>
  <si>
    <t>bulto/litro</t>
  </si>
  <si>
    <t>litros</t>
  </si>
  <si>
    <t>pieza</t>
  </si>
  <si>
    <t>servicio</t>
  </si>
  <si>
    <t>pasajes</t>
  </si>
  <si>
    <t>cuotas</t>
  </si>
  <si>
    <t>PARA EL EJERCICIO FISCAL 2022</t>
  </si>
  <si>
    <t>GRAN TOTAL</t>
  </si>
  <si>
    <t>licencia</t>
  </si>
  <si>
    <t>PAAAS RECURSO FEDERAL 2022</t>
  </si>
  <si>
    <t>PAAAS RECURSO ESTATAL 2022</t>
  </si>
  <si>
    <t>PAAAS INGRESOS PROPIOS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</si>
</sst>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6"/>
      <name val="Calibri"/>
      <family val="2"/>
      <scheme val="minor"/>
    </font>
    <font>
      <b/>
      <sz val="16"/>
      <color rgb="FFFF0000"/>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0"/>
      <color theme="1"/>
      <name val="Calibri"/>
      <family val="2"/>
      <scheme val="minor"/>
    </font>
    <font>
      <b/>
      <sz val="9"/>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2" fillId="2" borderId="15" xfId="0" applyFont="1" applyFill="1" applyBorder="1" applyAlignment="1">
      <alignment horizontal="center" vertical="center" wrapText="1"/>
    </xf>
    <xf numFmtId="0" fontId="0" fillId="3" borderId="17" xfId="0" applyFill="1" applyBorder="1" applyAlignment="1">
      <alignment horizontal="center" vertical="center"/>
    </xf>
    <xf numFmtId="9" fontId="0" fillId="3" borderId="18" xfId="1"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9" fontId="0" fillId="3" borderId="21" xfId="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9" fontId="0" fillId="3" borderId="24" xfId="1" applyFont="1"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3" borderId="17" xfId="0" applyFill="1" applyBorder="1" applyAlignment="1">
      <alignment horizontal="left" vertical="center" wrapText="1"/>
    </xf>
    <xf numFmtId="43" fontId="0" fillId="3" borderId="17" xfId="0" applyNumberFormat="1" applyFill="1" applyBorder="1" applyAlignment="1">
      <alignment horizontal="center" vertical="center"/>
    </xf>
    <xf numFmtId="4" fontId="0" fillId="3" borderId="17" xfId="0" applyNumberFormat="1" applyFill="1" applyBorder="1" applyAlignment="1">
      <alignment horizontal="center" vertical="center"/>
    </xf>
    <xf numFmtId="0" fontId="0" fillId="0" borderId="0" xfId="0" applyAlignment="1">
      <alignment horizontal="center" vertical="center" wrapText="1"/>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wrapText="1"/>
    </xf>
    <xf numFmtId="4" fontId="2" fillId="3" borderId="17" xfId="0" applyNumberFormat="1" applyFont="1" applyFill="1" applyBorder="1" applyAlignment="1">
      <alignment horizontal="center" vertical="center"/>
    </xf>
    <xf numFmtId="9" fontId="2" fillId="3" borderId="18" xfId="1"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0" xfId="0" applyFont="1"/>
    <xf numFmtId="43" fontId="2" fillId="3" borderId="17" xfId="0" applyNumberFormat="1" applyFont="1" applyFill="1" applyBorder="1" applyAlignment="1">
      <alignment horizontal="center" vertical="center"/>
    </xf>
    <xf numFmtId="0" fontId="2" fillId="0" borderId="0" xfId="0" applyFont="1" applyAlignment="1">
      <alignment horizontal="center"/>
    </xf>
    <xf numFmtId="43" fontId="2" fillId="0" borderId="32" xfId="0" applyNumberFormat="1" applyFont="1" applyBorder="1"/>
    <xf numFmtId="4" fontId="10" fillId="3" borderId="17" xfId="0" applyNumberFormat="1" applyFont="1" applyFill="1" applyBorder="1" applyAlignment="1">
      <alignment horizontal="center" vertical="center"/>
    </xf>
    <xf numFmtId="4" fontId="11" fillId="3" borderId="17" xfId="0" applyNumberFormat="1" applyFont="1" applyFill="1" applyBorder="1" applyAlignment="1">
      <alignment horizontal="center" vertical="center"/>
    </xf>
    <xf numFmtId="9" fontId="2" fillId="3" borderId="17" xfId="0" applyNumberFormat="1" applyFont="1" applyFill="1" applyBorder="1" applyAlignment="1">
      <alignment horizontal="center" vertical="center"/>
    </xf>
    <xf numFmtId="10" fontId="12" fillId="3" borderId="17" xfId="0" applyNumberFormat="1" applyFont="1" applyFill="1" applyBorder="1" applyAlignment="1">
      <alignment horizontal="center" vertical="center"/>
    </xf>
    <xf numFmtId="9" fontId="12" fillId="3" borderId="17" xfId="0" applyNumberFormat="1"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8"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0" xfId="0"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2"/>
  <sheetViews>
    <sheetView tabSelected="1" zoomScale="85" zoomScaleNormal="85" workbookViewId="0">
      <selection sqref="A1:P1"/>
    </sheetView>
  </sheetViews>
  <sheetFormatPr baseColWidth="10" defaultRowHeight="14.4" x14ac:dyDescent="0.3"/>
  <cols>
    <col min="1" max="1" width="18" bestFit="1" customWidth="1"/>
    <col min="2" max="2" width="56.44140625" customWidth="1"/>
    <col min="3" max="3" width="18.33203125" bestFit="1" customWidth="1"/>
    <col min="4" max="4" width="24.5546875" bestFit="1" customWidth="1"/>
    <col min="5" max="5" width="10.5546875" bestFit="1" customWidth="1"/>
    <col min="6" max="6" width="10.109375" bestFit="1" customWidth="1"/>
    <col min="7" max="7" width="21.5546875" customWidth="1"/>
    <col min="8" max="11" width="6.33203125" customWidth="1"/>
    <col min="12" max="12" width="10" bestFit="1" customWidth="1"/>
    <col min="13" max="13" width="13.88671875" bestFit="1" customWidth="1"/>
    <col min="14" max="14" width="19" customWidth="1"/>
    <col min="15" max="15" width="14.5546875" customWidth="1"/>
    <col min="16" max="16" width="29" customWidth="1"/>
  </cols>
  <sheetData>
    <row r="1" spans="1:16" ht="21" x14ac:dyDescent="0.4">
      <c r="A1" s="80" t="s">
        <v>31</v>
      </c>
      <c r="B1" s="81"/>
      <c r="C1" s="81"/>
      <c r="D1" s="81"/>
      <c r="E1" s="81"/>
      <c r="F1" s="81"/>
      <c r="G1" s="81"/>
      <c r="H1" s="81"/>
      <c r="I1" s="81"/>
      <c r="J1" s="81"/>
      <c r="K1" s="81"/>
      <c r="L1" s="81"/>
      <c r="M1" s="81"/>
      <c r="N1" s="81"/>
      <c r="O1" s="81"/>
      <c r="P1" s="82"/>
    </row>
    <row r="2" spans="1:16" ht="21" x14ac:dyDescent="0.4">
      <c r="A2" s="83" t="s">
        <v>128</v>
      </c>
      <c r="B2" s="84"/>
      <c r="C2" s="84"/>
      <c r="D2" s="84"/>
      <c r="E2" s="84"/>
      <c r="F2" s="84"/>
      <c r="G2" s="84"/>
      <c r="H2" s="84"/>
      <c r="I2" s="84"/>
      <c r="J2" s="84"/>
      <c r="K2" s="84"/>
      <c r="L2" s="84"/>
      <c r="M2" s="84"/>
      <c r="N2" s="84"/>
      <c r="O2" s="84"/>
      <c r="P2" s="85"/>
    </row>
    <row r="3" spans="1:16" ht="21.6" thickBot="1" x14ac:dyDescent="0.45">
      <c r="A3" s="86" t="s">
        <v>35</v>
      </c>
      <c r="B3" s="87"/>
      <c r="C3" s="87"/>
      <c r="D3" s="87"/>
      <c r="E3" s="87"/>
      <c r="F3" s="87"/>
      <c r="G3" s="87"/>
      <c r="H3" s="87"/>
      <c r="I3" s="87"/>
      <c r="J3" s="87"/>
      <c r="K3" s="87"/>
      <c r="L3" s="87"/>
      <c r="M3" s="87"/>
      <c r="N3" s="87"/>
      <c r="O3" s="87"/>
      <c r="P3" s="88"/>
    </row>
    <row r="4" spans="1:16" ht="46.5" customHeight="1" thickBot="1" x14ac:dyDescent="0.35">
      <c r="A4" s="89" t="s">
        <v>0</v>
      </c>
      <c r="B4" s="89" t="s">
        <v>1</v>
      </c>
      <c r="C4" s="89" t="s">
        <v>2</v>
      </c>
      <c r="D4" s="89" t="s">
        <v>3</v>
      </c>
      <c r="E4" s="89" t="s">
        <v>4</v>
      </c>
      <c r="F4" s="89" t="s">
        <v>5</v>
      </c>
      <c r="G4" s="89" t="s">
        <v>6</v>
      </c>
      <c r="H4" s="91" t="s">
        <v>7</v>
      </c>
      <c r="I4" s="92"/>
      <c r="J4" s="92"/>
      <c r="K4" s="93"/>
      <c r="L4" s="59" t="s">
        <v>8</v>
      </c>
      <c r="M4" s="59" t="s">
        <v>9</v>
      </c>
      <c r="N4" s="59" t="s">
        <v>10</v>
      </c>
      <c r="O4" s="59" t="s">
        <v>11</v>
      </c>
      <c r="P4" s="59" t="s">
        <v>12</v>
      </c>
    </row>
    <row r="5" spans="1:16" ht="46.5" customHeight="1" thickBot="1" x14ac:dyDescent="0.35">
      <c r="A5" s="90"/>
      <c r="B5" s="90"/>
      <c r="C5" s="90"/>
      <c r="D5" s="90"/>
      <c r="E5" s="90"/>
      <c r="F5" s="90"/>
      <c r="G5" s="90"/>
      <c r="H5" s="1" t="s">
        <v>13</v>
      </c>
      <c r="I5" s="1" t="s">
        <v>14</v>
      </c>
      <c r="J5" s="1" t="s">
        <v>15</v>
      </c>
      <c r="K5" s="1" t="s">
        <v>16</v>
      </c>
      <c r="L5" s="60"/>
      <c r="M5" s="60"/>
      <c r="N5" s="60"/>
      <c r="O5" s="60"/>
      <c r="P5" s="60"/>
    </row>
    <row r="6" spans="1:16" x14ac:dyDescent="0.3">
      <c r="A6" s="2">
        <v>211</v>
      </c>
      <c r="B6" s="16" t="s">
        <v>36</v>
      </c>
      <c r="C6" s="17">
        <v>40000</v>
      </c>
      <c r="D6" s="17">
        <v>40000</v>
      </c>
      <c r="E6" s="2"/>
      <c r="F6" s="2" t="s">
        <v>124</v>
      </c>
      <c r="G6" s="2" t="s">
        <v>19</v>
      </c>
      <c r="H6" s="3">
        <v>0.25</v>
      </c>
      <c r="I6" s="3">
        <v>0.25</v>
      </c>
      <c r="J6" s="3">
        <v>0.25</v>
      </c>
      <c r="K6" s="3">
        <v>0.25</v>
      </c>
      <c r="L6" s="4">
        <v>2022</v>
      </c>
      <c r="M6" s="4" t="s">
        <v>119</v>
      </c>
      <c r="N6" s="4" t="s">
        <v>120</v>
      </c>
      <c r="O6" s="4">
        <v>0</v>
      </c>
      <c r="P6" s="5" t="s">
        <v>22</v>
      </c>
    </row>
    <row r="7" spans="1:16" x14ac:dyDescent="0.3">
      <c r="A7" s="2">
        <v>213</v>
      </c>
      <c r="B7" s="16" t="s">
        <v>37</v>
      </c>
      <c r="C7" s="17">
        <v>1500</v>
      </c>
      <c r="D7" s="17">
        <v>1500</v>
      </c>
      <c r="E7" s="2"/>
      <c r="F7" s="2" t="s">
        <v>124</v>
      </c>
      <c r="G7" s="2" t="s">
        <v>19</v>
      </c>
      <c r="H7" s="3">
        <v>0.25</v>
      </c>
      <c r="I7" s="3">
        <v>0.25</v>
      </c>
      <c r="J7" s="3">
        <v>0.25</v>
      </c>
      <c r="K7" s="3">
        <v>0.25</v>
      </c>
      <c r="L7" s="4">
        <v>2022</v>
      </c>
      <c r="M7" s="4" t="s">
        <v>119</v>
      </c>
      <c r="N7" s="4" t="s">
        <v>120</v>
      </c>
      <c r="O7" s="4">
        <v>0</v>
      </c>
      <c r="P7" s="5" t="s">
        <v>22</v>
      </c>
    </row>
    <row r="8" spans="1:16" ht="28.8" x14ac:dyDescent="0.3">
      <c r="A8" s="2">
        <v>214</v>
      </c>
      <c r="B8" s="16" t="s">
        <v>38</v>
      </c>
      <c r="C8" s="17">
        <v>45000</v>
      </c>
      <c r="D8" s="17">
        <v>45000</v>
      </c>
      <c r="E8" s="2"/>
      <c r="F8" s="2" t="s">
        <v>124</v>
      </c>
      <c r="G8" s="2" t="s">
        <v>19</v>
      </c>
      <c r="H8" s="3">
        <v>0.25</v>
      </c>
      <c r="I8" s="3">
        <v>0.25</v>
      </c>
      <c r="J8" s="3">
        <v>0.25</v>
      </c>
      <c r="K8" s="3">
        <v>0.25</v>
      </c>
      <c r="L8" s="4">
        <v>2022</v>
      </c>
      <c r="M8" s="4" t="s">
        <v>119</v>
      </c>
      <c r="N8" s="4" t="s">
        <v>120</v>
      </c>
      <c r="O8" s="4">
        <v>0</v>
      </c>
      <c r="P8" s="5" t="s">
        <v>22</v>
      </c>
    </row>
    <row r="9" spans="1:16" x14ac:dyDescent="0.3">
      <c r="A9" s="2">
        <v>215</v>
      </c>
      <c r="B9" s="16" t="s">
        <v>39</v>
      </c>
      <c r="C9" s="17">
        <v>70000</v>
      </c>
      <c r="D9" s="17">
        <v>70000</v>
      </c>
      <c r="E9" s="2"/>
      <c r="F9" s="2" t="s">
        <v>124</v>
      </c>
      <c r="G9" s="2" t="s">
        <v>19</v>
      </c>
      <c r="H9" s="3">
        <v>0.25</v>
      </c>
      <c r="I9" s="3">
        <v>0.25</v>
      </c>
      <c r="J9" s="3">
        <v>0.25</v>
      </c>
      <c r="K9" s="3">
        <v>0.25</v>
      </c>
      <c r="L9" s="4">
        <v>2022</v>
      </c>
      <c r="M9" s="4" t="s">
        <v>119</v>
      </c>
      <c r="N9" s="4" t="s">
        <v>120</v>
      </c>
      <c r="O9" s="4">
        <v>0</v>
      </c>
      <c r="P9" s="5" t="s">
        <v>22</v>
      </c>
    </row>
    <row r="10" spans="1:16" x14ac:dyDescent="0.3">
      <c r="A10" s="2">
        <v>216</v>
      </c>
      <c r="B10" s="16" t="s">
        <v>40</v>
      </c>
      <c r="C10" s="17">
        <v>10500</v>
      </c>
      <c r="D10" s="17">
        <v>10500</v>
      </c>
      <c r="E10" s="2"/>
      <c r="F10" s="2" t="s">
        <v>124</v>
      </c>
      <c r="G10" s="2" t="s">
        <v>19</v>
      </c>
      <c r="H10" s="3">
        <v>0.25</v>
      </c>
      <c r="I10" s="3">
        <v>0.25</v>
      </c>
      <c r="J10" s="3">
        <v>0.25</v>
      </c>
      <c r="K10" s="3">
        <v>0.25</v>
      </c>
      <c r="L10" s="4">
        <v>2022</v>
      </c>
      <c r="M10" s="4" t="s">
        <v>119</v>
      </c>
      <c r="N10" s="4" t="s">
        <v>120</v>
      </c>
      <c r="O10" s="4">
        <v>0</v>
      </c>
      <c r="P10" s="5" t="s">
        <v>22</v>
      </c>
    </row>
    <row r="11" spans="1:16" x14ac:dyDescent="0.3">
      <c r="A11" s="2">
        <v>217</v>
      </c>
      <c r="B11" s="16" t="s">
        <v>41</v>
      </c>
      <c r="C11" s="17">
        <v>13000</v>
      </c>
      <c r="D11" s="17">
        <v>13000</v>
      </c>
      <c r="E11" s="2"/>
      <c r="F11" s="2" t="s">
        <v>124</v>
      </c>
      <c r="G11" s="2" t="s">
        <v>19</v>
      </c>
      <c r="H11" s="3">
        <v>0.25</v>
      </c>
      <c r="I11" s="3">
        <v>0.25</v>
      </c>
      <c r="J11" s="3">
        <v>0.25</v>
      </c>
      <c r="K11" s="3">
        <v>0.25</v>
      </c>
      <c r="L11" s="4">
        <v>2022</v>
      </c>
      <c r="M11" s="4" t="s">
        <v>119</v>
      </c>
      <c r="N11" s="4" t="s">
        <v>120</v>
      </c>
      <c r="O11" s="4">
        <v>0</v>
      </c>
      <c r="P11" s="5" t="s">
        <v>22</v>
      </c>
    </row>
    <row r="12" spans="1:16" ht="28.8" x14ac:dyDescent="0.3">
      <c r="A12" s="2">
        <v>221</v>
      </c>
      <c r="B12" s="16" t="s">
        <v>42</v>
      </c>
      <c r="C12" s="17">
        <v>35000</v>
      </c>
      <c r="D12" s="17">
        <v>35000</v>
      </c>
      <c r="E12" s="2"/>
      <c r="F12" s="2" t="s">
        <v>124</v>
      </c>
      <c r="G12" s="2" t="s">
        <v>19</v>
      </c>
      <c r="H12" s="3">
        <v>0.25</v>
      </c>
      <c r="I12" s="3">
        <v>0.25</v>
      </c>
      <c r="J12" s="3">
        <v>0.25</v>
      </c>
      <c r="K12" s="3">
        <v>0.25</v>
      </c>
      <c r="L12" s="4">
        <v>2022</v>
      </c>
      <c r="M12" s="4" t="s">
        <v>119</v>
      </c>
      <c r="N12" s="4" t="s">
        <v>120</v>
      </c>
      <c r="O12" s="4">
        <v>0</v>
      </c>
      <c r="P12" s="5" t="s">
        <v>22</v>
      </c>
    </row>
    <row r="13" spans="1:16" x14ac:dyDescent="0.3">
      <c r="A13" s="2">
        <v>223</v>
      </c>
      <c r="B13" s="16" t="s">
        <v>121</v>
      </c>
      <c r="C13" s="17">
        <v>1000</v>
      </c>
      <c r="D13" s="17">
        <v>1000</v>
      </c>
      <c r="E13" s="2">
        <v>4</v>
      </c>
      <c r="F13" s="2" t="s">
        <v>124</v>
      </c>
      <c r="G13" s="2" t="s">
        <v>19</v>
      </c>
      <c r="H13" s="3">
        <v>0.25</v>
      </c>
      <c r="I13" s="3">
        <v>0.25</v>
      </c>
      <c r="J13" s="3">
        <v>0.25</v>
      </c>
      <c r="K13" s="3">
        <v>0.25</v>
      </c>
      <c r="L13" s="4">
        <v>2022</v>
      </c>
      <c r="M13" s="4" t="s">
        <v>119</v>
      </c>
      <c r="N13" s="4" t="s">
        <v>120</v>
      </c>
      <c r="O13" s="4">
        <v>0</v>
      </c>
      <c r="P13" s="5" t="s">
        <v>22</v>
      </c>
    </row>
    <row r="14" spans="1:16" x14ac:dyDescent="0.3">
      <c r="A14" s="2">
        <v>242</v>
      </c>
      <c r="B14" s="16" t="s">
        <v>43</v>
      </c>
      <c r="C14" s="17">
        <v>500</v>
      </c>
      <c r="D14" s="17">
        <v>500</v>
      </c>
      <c r="E14" s="2">
        <v>1</v>
      </c>
      <c r="F14" s="2" t="s">
        <v>124</v>
      </c>
      <c r="G14" s="2" t="s">
        <v>19</v>
      </c>
      <c r="H14" s="3"/>
      <c r="I14" s="3">
        <v>1</v>
      </c>
      <c r="J14" s="3"/>
      <c r="K14" s="3"/>
      <c r="L14" s="4">
        <v>2022</v>
      </c>
      <c r="M14" s="4" t="s">
        <v>119</v>
      </c>
      <c r="N14" s="4" t="s">
        <v>120</v>
      </c>
      <c r="O14" s="4">
        <v>0</v>
      </c>
      <c r="P14" s="5" t="s">
        <v>22</v>
      </c>
    </row>
    <row r="15" spans="1:16" x14ac:dyDescent="0.3">
      <c r="A15" s="2">
        <v>243</v>
      </c>
      <c r="B15" s="16" t="s">
        <v>113</v>
      </c>
      <c r="C15" s="17">
        <v>500</v>
      </c>
      <c r="D15" s="17">
        <v>500</v>
      </c>
      <c r="E15" s="2">
        <v>1</v>
      </c>
      <c r="F15" s="2" t="s">
        <v>124</v>
      </c>
      <c r="G15" s="2" t="s">
        <v>19</v>
      </c>
      <c r="H15" s="3"/>
      <c r="I15" s="3">
        <v>1</v>
      </c>
      <c r="J15" s="3"/>
      <c r="K15" s="3"/>
      <c r="L15" s="4">
        <v>2022</v>
      </c>
      <c r="M15" s="4" t="s">
        <v>119</v>
      </c>
      <c r="N15" s="4" t="s">
        <v>120</v>
      </c>
      <c r="O15" s="4">
        <v>0</v>
      </c>
      <c r="P15" s="5" t="s">
        <v>22</v>
      </c>
    </row>
    <row r="16" spans="1:16" x14ac:dyDescent="0.3">
      <c r="A16" s="2">
        <v>244</v>
      </c>
      <c r="B16" s="16" t="s">
        <v>114</v>
      </c>
      <c r="C16" s="17">
        <v>11000</v>
      </c>
      <c r="D16" s="17">
        <v>11000</v>
      </c>
      <c r="E16" s="2"/>
      <c r="F16" s="2" t="s">
        <v>124</v>
      </c>
      <c r="G16" s="2" t="s">
        <v>19</v>
      </c>
      <c r="H16" s="3">
        <v>0.25</v>
      </c>
      <c r="I16" s="3">
        <v>0.25</v>
      </c>
      <c r="J16" s="3">
        <v>0.25</v>
      </c>
      <c r="K16" s="3">
        <v>0.25</v>
      </c>
      <c r="L16" s="4">
        <v>2022</v>
      </c>
      <c r="M16" s="4" t="s">
        <v>119</v>
      </c>
      <c r="N16" s="4" t="s">
        <v>120</v>
      </c>
      <c r="O16" s="4">
        <v>0</v>
      </c>
      <c r="P16" s="5" t="s">
        <v>22</v>
      </c>
    </row>
    <row r="17" spans="1:16" x14ac:dyDescent="0.3">
      <c r="A17" s="2">
        <v>245</v>
      </c>
      <c r="B17" s="16" t="s">
        <v>44</v>
      </c>
      <c r="C17" s="17">
        <v>7500</v>
      </c>
      <c r="D17" s="17">
        <v>7500</v>
      </c>
      <c r="E17" s="2"/>
      <c r="F17" s="2" t="s">
        <v>124</v>
      </c>
      <c r="G17" s="2" t="s">
        <v>19</v>
      </c>
      <c r="H17" s="3">
        <v>0.25</v>
      </c>
      <c r="I17" s="3">
        <v>0.25</v>
      </c>
      <c r="J17" s="3">
        <v>0.25</v>
      </c>
      <c r="K17" s="3">
        <v>0.25</v>
      </c>
      <c r="L17" s="4">
        <v>2022</v>
      </c>
      <c r="M17" s="4" t="s">
        <v>119</v>
      </c>
      <c r="N17" s="4" t="s">
        <v>120</v>
      </c>
      <c r="O17" s="4">
        <v>0</v>
      </c>
      <c r="P17" s="5" t="s">
        <v>22</v>
      </c>
    </row>
    <row r="18" spans="1:16" x14ac:dyDescent="0.3">
      <c r="A18" s="2">
        <v>246</v>
      </c>
      <c r="B18" s="16" t="s">
        <v>45</v>
      </c>
      <c r="C18" s="17">
        <v>33000</v>
      </c>
      <c r="D18" s="17">
        <v>33000</v>
      </c>
      <c r="E18" s="2"/>
      <c r="F18" s="2" t="s">
        <v>124</v>
      </c>
      <c r="G18" s="2" t="s">
        <v>19</v>
      </c>
      <c r="H18" s="3">
        <v>0.25</v>
      </c>
      <c r="I18" s="3">
        <v>0.25</v>
      </c>
      <c r="J18" s="3">
        <v>0.25</v>
      </c>
      <c r="K18" s="3">
        <v>0.25</v>
      </c>
      <c r="L18" s="4">
        <v>2022</v>
      </c>
      <c r="M18" s="4" t="s">
        <v>119</v>
      </c>
      <c r="N18" s="4" t="s">
        <v>120</v>
      </c>
      <c r="O18" s="4">
        <v>0</v>
      </c>
      <c r="P18" s="5" t="s">
        <v>22</v>
      </c>
    </row>
    <row r="19" spans="1:16" x14ac:dyDescent="0.3">
      <c r="A19" s="2">
        <v>247</v>
      </c>
      <c r="B19" s="16" t="s">
        <v>46</v>
      </c>
      <c r="C19" s="17">
        <v>5000</v>
      </c>
      <c r="D19" s="17">
        <v>5000</v>
      </c>
      <c r="E19" s="2"/>
      <c r="F19" s="2" t="s">
        <v>124</v>
      </c>
      <c r="G19" s="2" t="s">
        <v>19</v>
      </c>
      <c r="H19" s="3">
        <v>0.25</v>
      </c>
      <c r="I19" s="3">
        <v>0.25</v>
      </c>
      <c r="J19" s="3">
        <v>0.25</v>
      </c>
      <c r="K19" s="3">
        <v>0.25</v>
      </c>
      <c r="L19" s="4">
        <v>2022</v>
      </c>
      <c r="M19" s="4" t="s">
        <v>119</v>
      </c>
      <c r="N19" s="4" t="s">
        <v>120</v>
      </c>
      <c r="O19" s="4">
        <v>0</v>
      </c>
      <c r="P19" s="5" t="s">
        <v>22</v>
      </c>
    </row>
    <row r="20" spans="1:16" x14ac:dyDescent="0.3">
      <c r="A20" s="2">
        <v>249</v>
      </c>
      <c r="B20" s="16" t="s">
        <v>47</v>
      </c>
      <c r="C20" s="17">
        <v>35000</v>
      </c>
      <c r="D20" s="17">
        <v>35000</v>
      </c>
      <c r="E20" s="2"/>
      <c r="F20" s="2" t="s">
        <v>124</v>
      </c>
      <c r="G20" s="2" t="s">
        <v>19</v>
      </c>
      <c r="H20" s="3">
        <v>0.25</v>
      </c>
      <c r="I20" s="3">
        <v>0.25</v>
      </c>
      <c r="J20" s="3">
        <v>0.25</v>
      </c>
      <c r="K20" s="3">
        <v>0.25</v>
      </c>
      <c r="L20" s="4">
        <v>2022</v>
      </c>
      <c r="M20" s="4" t="s">
        <v>119</v>
      </c>
      <c r="N20" s="4" t="s">
        <v>120</v>
      </c>
      <c r="O20" s="4">
        <v>0</v>
      </c>
      <c r="P20" s="5" t="s">
        <v>22</v>
      </c>
    </row>
    <row r="21" spans="1:16" x14ac:dyDescent="0.3">
      <c r="A21" s="2">
        <v>252</v>
      </c>
      <c r="B21" s="16" t="s">
        <v>48</v>
      </c>
      <c r="C21" s="17">
        <v>15000</v>
      </c>
      <c r="D21" s="17">
        <v>15000</v>
      </c>
      <c r="E21" s="2"/>
      <c r="F21" s="2" t="s">
        <v>122</v>
      </c>
      <c r="G21" s="2" t="s">
        <v>19</v>
      </c>
      <c r="H21" s="3">
        <v>0.25</v>
      </c>
      <c r="I21" s="3">
        <v>0.25</v>
      </c>
      <c r="J21" s="3">
        <v>0.25</v>
      </c>
      <c r="K21" s="3">
        <v>0.25</v>
      </c>
      <c r="L21" s="4">
        <v>2022</v>
      </c>
      <c r="M21" s="4" t="s">
        <v>119</v>
      </c>
      <c r="N21" s="4" t="s">
        <v>120</v>
      </c>
      <c r="O21" s="4">
        <v>0</v>
      </c>
      <c r="P21" s="5" t="s">
        <v>22</v>
      </c>
    </row>
    <row r="22" spans="1:16" ht="28.8" x14ac:dyDescent="0.3">
      <c r="A22" s="2">
        <v>253</v>
      </c>
      <c r="B22" s="16" t="s">
        <v>49</v>
      </c>
      <c r="C22" s="17">
        <v>12000</v>
      </c>
      <c r="D22" s="17">
        <v>12000</v>
      </c>
      <c r="E22" s="2"/>
      <c r="F22" s="2" t="s">
        <v>124</v>
      </c>
      <c r="G22" s="2" t="s">
        <v>19</v>
      </c>
      <c r="H22" s="3">
        <v>0.25</v>
      </c>
      <c r="I22" s="3">
        <v>0.25</v>
      </c>
      <c r="J22" s="3">
        <v>0.25</v>
      </c>
      <c r="K22" s="3">
        <v>0.25</v>
      </c>
      <c r="L22" s="4">
        <v>2022</v>
      </c>
      <c r="M22" s="4" t="s">
        <v>119</v>
      </c>
      <c r="N22" s="4" t="s">
        <v>120</v>
      </c>
      <c r="O22" s="4">
        <v>0</v>
      </c>
      <c r="P22" s="5" t="s">
        <v>22</v>
      </c>
    </row>
    <row r="23" spans="1:16" x14ac:dyDescent="0.3">
      <c r="A23" s="2">
        <v>255</v>
      </c>
      <c r="B23" s="16" t="s">
        <v>50</v>
      </c>
      <c r="C23" s="17">
        <v>1200</v>
      </c>
      <c r="D23" s="17">
        <v>1200</v>
      </c>
      <c r="E23" s="2">
        <v>3</v>
      </c>
      <c r="F23" s="2" t="s">
        <v>124</v>
      </c>
      <c r="G23" s="2" t="s">
        <v>19</v>
      </c>
      <c r="H23" s="3">
        <v>0.5</v>
      </c>
      <c r="I23" s="3"/>
      <c r="J23" s="3">
        <v>0.5</v>
      </c>
      <c r="K23" s="3"/>
      <c r="L23" s="4">
        <v>2022</v>
      </c>
      <c r="M23" s="4" t="s">
        <v>119</v>
      </c>
      <c r="N23" s="4" t="s">
        <v>120</v>
      </c>
      <c r="O23" s="4">
        <v>0</v>
      </c>
      <c r="P23" s="5"/>
    </row>
    <row r="24" spans="1:16" x14ac:dyDescent="0.3">
      <c r="A24" s="2">
        <v>256</v>
      </c>
      <c r="B24" s="16" t="s">
        <v>51</v>
      </c>
      <c r="C24" s="17">
        <v>11500</v>
      </c>
      <c r="D24" s="17">
        <v>11500</v>
      </c>
      <c r="E24" s="2"/>
      <c r="F24" s="2" t="s">
        <v>124</v>
      </c>
      <c r="G24" s="2" t="s">
        <v>19</v>
      </c>
      <c r="H24" s="3">
        <v>0.25</v>
      </c>
      <c r="I24" s="3">
        <v>0.25</v>
      </c>
      <c r="J24" s="3">
        <v>0.25</v>
      </c>
      <c r="K24" s="3">
        <v>0.25</v>
      </c>
      <c r="L24" s="4">
        <v>2022</v>
      </c>
      <c r="M24" s="4" t="s">
        <v>119</v>
      </c>
      <c r="N24" s="4" t="s">
        <v>120</v>
      </c>
      <c r="O24" s="4">
        <v>0</v>
      </c>
      <c r="P24" s="5" t="s">
        <v>22</v>
      </c>
    </row>
    <row r="25" spans="1:16" x14ac:dyDescent="0.3">
      <c r="A25" s="2">
        <v>259</v>
      </c>
      <c r="B25" s="16" t="s">
        <v>52</v>
      </c>
      <c r="C25" s="17"/>
      <c r="D25" s="17"/>
      <c r="E25" s="2"/>
      <c r="F25" s="2"/>
      <c r="G25" s="2"/>
      <c r="H25" s="3"/>
      <c r="I25" s="3"/>
      <c r="J25" s="3"/>
      <c r="K25" s="3"/>
      <c r="L25" s="4"/>
      <c r="M25" s="4"/>
      <c r="N25" s="4"/>
      <c r="O25" s="4"/>
      <c r="P25" s="5"/>
    </row>
    <row r="26" spans="1:16" x14ac:dyDescent="0.3">
      <c r="A26" s="2">
        <v>261</v>
      </c>
      <c r="B26" s="16" t="s">
        <v>53</v>
      </c>
      <c r="C26" s="17">
        <v>222506</v>
      </c>
      <c r="D26" s="17">
        <v>222506</v>
      </c>
      <c r="E26" s="2"/>
      <c r="F26" s="2" t="s">
        <v>123</v>
      </c>
      <c r="G26" s="2" t="s">
        <v>19</v>
      </c>
      <c r="H26" s="3">
        <v>0.25</v>
      </c>
      <c r="I26" s="3">
        <v>0.25</v>
      </c>
      <c r="J26" s="3">
        <v>0.25</v>
      </c>
      <c r="K26" s="3">
        <v>0.25</v>
      </c>
      <c r="L26" s="4">
        <v>2022</v>
      </c>
      <c r="M26" s="4" t="s">
        <v>119</v>
      </c>
      <c r="N26" s="4" t="s">
        <v>120</v>
      </c>
      <c r="O26" s="4">
        <v>0</v>
      </c>
      <c r="P26" s="5" t="s">
        <v>22</v>
      </c>
    </row>
    <row r="27" spans="1:16" x14ac:dyDescent="0.3">
      <c r="A27" s="2">
        <v>271</v>
      </c>
      <c r="B27" s="16" t="s">
        <v>54</v>
      </c>
      <c r="C27" s="17">
        <v>44500</v>
      </c>
      <c r="D27" s="17">
        <v>44500</v>
      </c>
      <c r="E27" s="2"/>
      <c r="F27" s="2" t="s">
        <v>124</v>
      </c>
      <c r="G27" s="2" t="s">
        <v>19</v>
      </c>
      <c r="H27" s="3">
        <v>0.25</v>
      </c>
      <c r="I27" s="3">
        <v>0.25</v>
      </c>
      <c r="J27" s="3">
        <v>0.25</v>
      </c>
      <c r="K27" s="3">
        <v>0.25</v>
      </c>
      <c r="L27" s="4">
        <v>2022</v>
      </c>
      <c r="M27" s="4" t="s">
        <v>119</v>
      </c>
      <c r="N27" s="4" t="s">
        <v>120</v>
      </c>
      <c r="O27" s="4">
        <v>0</v>
      </c>
      <c r="P27" s="5" t="s">
        <v>22</v>
      </c>
    </row>
    <row r="28" spans="1:16" x14ac:dyDescent="0.3">
      <c r="A28" s="2">
        <v>272</v>
      </c>
      <c r="B28" s="16" t="s">
        <v>55</v>
      </c>
      <c r="C28" s="17">
        <v>15000</v>
      </c>
      <c r="D28" s="17">
        <v>15000</v>
      </c>
      <c r="E28" s="2"/>
      <c r="F28" s="2" t="s">
        <v>124</v>
      </c>
      <c r="G28" s="2" t="s">
        <v>19</v>
      </c>
      <c r="H28" s="3">
        <v>0.25</v>
      </c>
      <c r="I28" s="3">
        <v>0.25</v>
      </c>
      <c r="J28" s="3">
        <v>0.25</v>
      </c>
      <c r="K28" s="3">
        <v>0.25</v>
      </c>
      <c r="L28" s="4">
        <v>2022</v>
      </c>
      <c r="M28" s="4" t="s">
        <v>119</v>
      </c>
      <c r="N28" s="4" t="s">
        <v>120</v>
      </c>
      <c r="O28" s="4">
        <v>0</v>
      </c>
      <c r="P28" s="5" t="s">
        <v>22</v>
      </c>
    </row>
    <row r="29" spans="1:16" x14ac:dyDescent="0.3">
      <c r="A29" s="2">
        <v>273</v>
      </c>
      <c r="B29" s="16" t="s">
        <v>56</v>
      </c>
      <c r="C29" s="17"/>
      <c r="D29" s="17"/>
      <c r="E29" s="2"/>
      <c r="F29" s="2"/>
      <c r="G29" s="2"/>
      <c r="H29" s="3"/>
      <c r="I29" s="3"/>
      <c r="J29" s="3"/>
      <c r="K29" s="3"/>
      <c r="L29" s="4"/>
      <c r="M29" s="4"/>
      <c r="N29" s="4"/>
      <c r="O29" s="4"/>
      <c r="P29" s="5"/>
    </row>
    <row r="30" spans="1:16" x14ac:dyDescent="0.3">
      <c r="A30" s="2">
        <v>274</v>
      </c>
      <c r="B30" s="16" t="s">
        <v>57</v>
      </c>
      <c r="C30" s="17">
        <v>4000</v>
      </c>
      <c r="D30" s="17">
        <v>4000</v>
      </c>
      <c r="E30" s="2">
        <v>4</v>
      </c>
      <c r="F30" s="2" t="s">
        <v>124</v>
      </c>
      <c r="G30" s="2" t="s">
        <v>19</v>
      </c>
      <c r="H30" s="3">
        <v>0.25</v>
      </c>
      <c r="I30" s="3">
        <v>0.25</v>
      </c>
      <c r="J30" s="3">
        <v>0.25</v>
      </c>
      <c r="K30" s="3">
        <v>0.25</v>
      </c>
      <c r="L30" s="4">
        <v>2022</v>
      </c>
      <c r="M30" s="4" t="s">
        <v>119</v>
      </c>
      <c r="N30" s="4" t="s">
        <v>120</v>
      </c>
      <c r="O30" s="4">
        <v>0</v>
      </c>
      <c r="P30" s="5" t="s">
        <v>22</v>
      </c>
    </row>
    <row r="31" spans="1:16" x14ac:dyDescent="0.3">
      <c r="A31" s="2">
        <v>291</v>
      </c>
      <c r="B31" s="16" t="s">
        <v>58</v>
      </c>
      <c r="C31" s="17">
        <v>8000</v>
      </c>
      <c r="D31" s="17">
        <v>8000</v>
      </c>
      <c r="E31" s="2">
        <v>4</v>
      </c>
      <c r="F31" s="2" t="s">
        <v>124</v>
      </c>
      <c r="G31" s="2" t="s">
        <v>19</v>
      </c>
      <c r="H31" s="3">
        <v>0.25</v>
      </c>
      <c r="I31" s="3">
        <v>0.25</v>
      </c>
      <c r="J31" s="3">
        <v>0.25</v>
      </c>
      <c r="K31" s="3">
        <v>0.25</v>
      </c>
      <c r="L31" s="4">
        <v>2022</v>
      </c>
      <c r="M31" s="4" t="s">
        <v>119</v>
      </c>
      <c r="N31" s="4" t="s">
        <v>120</v>
      </c>
      <c r="O31" s="4">
        <v>0</v>
      </c>
      <c r="P31" s="5" t="s">
        <v>22</v>
      </c>
    </row>
    <row r="32" spans="1:16" x14ac:dyDescent="0.3">
      <c r="A32" s="2">
        <v>292</v>
      </c>
      <c r="B32" s="16" t="s">
        <v>59</v>
      </c>
      <c r="C32" s="17">
        <v>1500</v>
      </c>
      <c r="D32" s="17">
        <v>1500</v>
      </c>
      <c r="E32" s="2">
        <v>2</v>
      </c>
      <c r="F32" s="2" t="s">
        <v>124</v>
      </c>
      <c r="G32" s="2" t="s">
        <v>19</v>
      </c>
      <c r="H32" s="3"/>
      <c r="I32" s="3">
        <v>1</v>
      </c>
      <c r="J32" s="3"/>
      <c r="K32" s="3"/>
      <c r="L32" s="4">
        <v>2022</v>
      </c>
      <c r="M32" s="4" t="s">
        <v>119</v>
      </c>
      <c r="N32" s="4" t="s">
        <v>120</v>
      </c>
      <c r="O32" s="4">
        <v>0</v>
      </c>
      <c r="P32" s="5" t="s">
        <v>22</v>
      </c>
    </row>
    <row r="33" spans="1:16" x14ac:dyDescent="0.3">
      <c r="A33" s="2">
        <v>293</v>
      </c>
      <c r="B33" s="16" t="s">
        <v>115</v>
      </c>
      <c r="C33" s="17">
        <v>14700</v>
      </c>
      <c r="D33" s="17">
        <v>14700</v>
      </c>
      <c r="E33" s="2"/>
      <c r="F33" s="2" t="s">
        <v>124</v>
      </c>
      <c r="G33" s="2" t="s">
        <v>19</v>
      </c>
      <c r="H33" s="3">
        <v>0.25</v>
      </c>
      <c r="I33" s="3">
        <v>0.25</v>
      </c>
      <c r="J33" s="3">
        <v>0.25</v>
      </c>
      <c r="K33" s="3">
        <v>0.25</v>
      </c>
      <c r="L33" s="4">
        <v>2022</v>
      </c>
      <c r="M33" s="4" t="s">
        <v>119</v>
      </c>
      <c r="N33" s="4" t="s">
        <v>120</v>
      </c>
      <c r="O33" s="4">
        <v>0</v>
      </c>
      <c r="P33" s="5" t="s">
        <v>22</v>
      </c>
    </row>
    <row r="34" spans="1:16" x14ac:dyDescent="0.3">
      <c r="A34" s="2">
        <v>294</v>
      </c>
      <c r="B34" s="16" t="s">
        <v>60</v>
      </c>
      <c r="C34" s="17">
        <v>22000</v>
      </c>
      <c r="D34" s="17">
        <v>22000</v>
      </c>
      <c r="E34" s="2"/>
      <c r="F34" s="2" t="s">
        <v>124</v>
      </c>
      <c r="G34" s="2" t="s">
        <v>19</v>
      </c>
      <c r="H34" s="3">
        <v>0.25</v>
      </c>
      <c r="I34" s="3">
        <v>0.25</v>
      </c>
      <c r="J34" s="3">
        <v>0.25</v>
      </c>
      <c r="K34" s="3">
        <v>0.25</v>
      </c>
      <c r="L34" s="4">
        <v>2022</v>
      </c>
      <c r="M34" s="4" t="s">
        <v>119</v>
      </c>
      <c r="N34" s="4" t="s">
        <v>120</v>
      </c>
      <c r="O34" s="4">
        <v>0</v>
      </c>
      <c r="P34" s="5" t="s">
        <v>22</v>
      </c>
    </row>
    <row r="35" spans="1:16" ht="28.8" x14ac:dyDescent="0.3">
      <c r="A35" s="2">
        <v>295</v>
      </c>
      <c r="B35" s="16" t="s">
        <v>61</v>
      </c>
      <c r="C35" s="17">
        <v>600</v>
      </c>
      <c r="D35" s="17">
        <v>600</v>
      </c>
      <c r="E35" s="2">
        <v>1</v>
      </c>
      <c r="F35" s="2" t="s">
        <v>124</v>
      </c>
      <c r="G35" s="2" t="s">
        <v>19</v>
      </c>
      <c r="H35" s="3"/>
      <c r="I35" s="3"/>
      <c r="J35" s="3">
        <v>1</v>
      </c>
      <c r="K35" s="3"/>
      <c r="L35" s="4">
        <v>2022</v>
      </c>
      <c r="M35" s="4" t="s">
        <v>119</v>
      </c>
      <c r="N35" s="4" t="s">
        <v>120</v>
      </c>
      <c r="O35" s="4">
        <v>0</v>
      </c>
      <c r="P35" s="5" t="s">
        <v>22</v>
      </c>
    </row>
    <row r="36" spans="1:16" x14ac:dyDescent="0.3">
      <c r="A36" s="2">
        <v>296</v>
      </c>
      <c r="B36" s="16" t="s">
        <v>62</v>
      </c>
      <c r="C36" s="17">
        <v>27300</v>
      </c>
      <c r="D36" s="17">
        <v>27300</v>
      </c>
      <c r="E36" s="2"/>
      <c r="F36" s="2" t="s">
        <v>124</v>
      </c>
      <c r="G36" s="2" t="s">
        <v>19</v>
      </c>
      <c r="H36" s="3"/>
      <c r="I36" s="3"/>
      <c r="J36" s="3">
        <v>0.5</v>
      </c>
      <c r="K36" s="3">
        <v>0.5</v>
      </c>
      <c r="L36" s="4">
        <v>2022</v>
      </c>
      <c r="M36" s="4" t="s">
        <v>119</v>
      </c>
      <c r="N36" s="4" t="s">
        <v>120</v>
      </c>
      <c r="O36" s="4">
        <v>0</v>
      </c>
      <c r="P36" s="5" t="s">
        <v>22</v>
      </c>
    </row>
    <row r="37" spans="1:16" x14ac:dyDescent="0.3">
      <c r="A37" s="2">
        <v>298</v>
      </c>
      <c r="B37" s="16" t="s">
        <v>63</v>
      </c>
      <c r="C37" s="17">
        <v>1530</v>
      </c>
      <c r="D37" s="17">
        <v>1530</v>
      </c>
      <c r="E37" s="2">
        <v>2</v>
      </c>
      <c r="F37" s="2" t="s">
        <v>124</v>
      </c>
      <c r="G37" s="2" t="s">
        <v>19</v>
      </c>
      <c r="H37" s="3"/>
      <c r="I37" s="3">
        <v>1</v>
      </c>
      <c r="J37" s="3"/>
      <c r="K37" s="3"/>
      <c r="L37" s="4">
        <v>2022</v>
      </c>
      <c r="M37" s="4" t="s">
        <v>119</v>
      </c>
      <c r="N37" s="4" t="s">
        <v>120</v>
      </c>
      <c r="O37" s="4">
        <v>0</v>
      </c>
      <c r="P37" s="5" t="s">
        <v>22</v>
      </c>
    </row>
    <row r="38" spans="1:16" s="26" customFormat="1" x14ac:dyDescent="0.3">
      <c r="A38" s="20"/>
      <c r="B38" s="21" t="s">
        <v>64</v>
      </c>
      <c r="C38" s="22">
        <f>SUM(C6:C37)</f>
        <v>709836</v>
      </c>
      <c r="D38" s="22">
        <v>709836</v>
      </c>
      <c r="E38" s="31"/>
      <c r="F38" s="20"/>
      <c r="G38" s="20"/>
      <c r="H38" s="23"/>
      <c r="I38" s="23"/>
      <c r="J38" s="23"/>
      <c r="K38" s="23"/>
      <c r="L38" s="24"/>
      <c r="M38" s="24"/>
      <c r="N38" s="24"/>
      <c r="O38" s="24"/>
      <c r="P38" s="25"/>
    </row>
    <row r="39" spans="1:16" x14ac:dyDescent="0.3">
      <c r="A39" s="2">
        <v>311</v>
      </c>
      <c r="B39" s="16" t="s">
        <v>65</v>
      </c>
      <c r="C39" s="17">
        <v>249000</v>
      </c>
      <c r="D39" s="17">
        <v>249000</v>
      </c>
      <c r="E39" s="2">
        <v>12</v>
      </c>
      <c r="F39" s="2" t="s">
        <v>125</v>
      </c>
      <c r="G39" s="2" t="s">
        <v>19</v>
      </c>
      <c r="H39" s="3">
        <v>0.25</v>
      </c>
      <c r="I39" s="3">
        <v>0.25</v>
      </c>
      <c r="J39" s="3">
        <v>0.25</v>
      </c>
      <c r="K39" s="3">
        <v>0.25</v>
      </c>
      <c r="L39" s="4">
        <v>2022</v>
      </c>
      <c r="M39" s="4" t="s">
        <v>119</v>
      </c>
      <c r="N39" s="4" t="s">
        <v>120</v>
      </c>
      <c r="O39" s="4">
        <v>0</v>
      </c>
      <c r="P39" s="5" t="s">
        <v>22</v>
      </c>
    </row>
    <row r="40" spans="1:16" x14ac:dyDescent="0.3">
      <c r="A40" s="2">
        <v>314</v>
      </c>
      <c r="B40" s="16" t="s">
        <v>66</v>
      </c>
      <c r="C40" s="17"/>
      <c r="D40" s="17"/>
      <c r="E40" s="2"/>
      <c r="F40" s="2"/>
      <c r="G40" s="2"/>
      <c r="H40" s="3"/>
      <c r="I40" s="3"/>
      <c r="J40" s="3"/>
      <c r="K40" s="3"/>
      <c r="L40" s="4"/>
      <c r="M40" s="4"/>
      <c r="N40" s="4"/>
      <c r="O40" s="4"/>
      <c r="P40" s="5"/>
    </row>
    <row r="41" spans="1:16" x14ac:dyDescent="0.3">
      <c r="A41" s="2">
        <v>317</v>
      </c>
      <c r="B41" s="16" t="s">
        <v>67</v>
      </c>
      <c r="C41" s="17">
        <v>198000</v>
      </c>
      <c r="D41" s="17">
        <v>198000</v>
      </c>
      <c r="E41" s="2">
        <v>12</v>
      </c>
      <c r="F41" s="2" t="s">
        <v>125</v>
      </c>
      <c r="G41" s="2" t="s">
        <v>19</v>
      </c>
      <c r="H41" s="3">
        <v>0.25</v>
      </c>
      <c r="I41" s="3">
        <v>0.25</v>
      </c>
      <c r="J41" s="3">
        <v>0.25</v>
      </c>
      <c r="K41" s="3">
        <v>0.25</v>
      </c>
      <c r="L41" s="4">
        <v>2022</v>
      </c>
      <c r="M41" s="4" t="s">
        <v>119</v>
      </c>
      <c r="N41" s="4" t="s">
        <v>120</v>
      </c>
      <c r="O41" s="4">
        <v>0</v>
      </c>
      <c r="P41" s="5" t="s">
        <v>22</v>
      </c>
    </row>
    <row r="42" spans="1:16" x14ac:dyDescent="0.3">
      <c r="A42" s="2">
        <v>319</v>
      </c>
      <c r="B42" s="16" t="s">
        <v>68</v>
      </c>
      <c r="C42" s="17">
        <v>3200</v>
      </c>
      <c r="D42" s="17">
        <v>3200</v>
      </c>
      <c r="E42" s="2">
        <v>11</v>
      </c>
      <c r="F42" s="2" t="s">
        <v>125</v>
      </c>
      <c r="G42" s="2" t="s">
        <v>19</v>
      </c>
      <c r="H42" s="3">
        <v>0.25</v>
      </c>
      <c r="I42" s="3">
        <v>0.25</v>
      </c>
      <c r="J42" s="3">
        <v>0.25</v>
      </c>
      <c r="K42" s="3">
        <v>0.25</v>
      </c>
      <c r="L42" s="4">
        <v>2022</v>
      </c>
      <c r="M42" s="4" t="s">
        <v>119</v>
      </c>
      <c r="N42" s="4" t="s">
        <v>120</v>
      </c>
      <c r="O42" s="4">
        <v>0</v>
      </c>
      <c r="P42" s="5" t="s">
        <v>22</v>
      </c>
    </row>
    <row r="43" spans="1:16" x14ac:dyDescent="0.3">
      <c r="A43" s="2">
        <v>315</v>
      </c>
      <c r="B43" s="16" t="s">
        <v>69</v>
      </c>
      <c r="C43" s="17">
        <v>10000</v>
      </c>
      <c r="D43" s="17">
        <v>10000</v>
      </c>
      <c r="E43" s="2">
        <v>12</v>
      </c>
      <c r="F43" s="2" t="s">
        <v>125</v>
      </c>
      <c r="G43" s="2" t="s">
        <v>19</v>
      </c>
      <c r="H43" s="3">
        <v>0.25</v>
      </c>
      <c r="I43" s="3">
        <v>0.25</v>
      </c>
      <c r="J43" s="3">
        <v>0.25</v>
      </c>
      <c r="K43" s="3">
        <v>0.25</v>
      </c>
      <c r="L43" s="4">
        <v>2022</v>
      </c>
      <c r="M43" s="4" t="s">
        <v>119</v>
      </c>
      <c r="N43" s="4" t="s">
        <v>120</v>
      </c>
      <c r="O43" s="4">
        <v>0</v>
      </c>
      <c r="P43" s="5" t="s">
        <v>22</v>
      </c>
    </row>
    <row r="44" spans="1:16" x14ac:dyDescent="0.3">
      <c r="A44" s="2">
        <v>318</v>
      </c>
      <c r="B44" s="16" t="s">
        <v>70</v>
      </c>
      <c r="C44" s="17">
        <v>1000</v>
      </c>
      <c r="D44" s="17">
        <v>1000</v>
      </c>
      <c r="E44" s="2">
        <v>1</v>
      </c>
      <c r="F44" s="2" t="s">
        <v>125</v>
      </c>
      <c r="G44" s="2" t="s">
        <v>19</v>
      </c>
      <c r="H44" s="3"/>
      <c r="I44" s="3"/>
      <c r="J44" s="3"/>
      <c r="K44" s="3">
        <v>1</v>
      </c>
      <c r="L44" s="4">
        <v>2022</v>
      </c>
      <c r="M44" s="4" t="s">
        <v>119</v>
      </c>
      <c r="N44" s="4" t="s">
        <v>120</v>
      </c>
      <c r="O44" s="4">
        <v>0</v>
      </c>
      <c r="P44" s="5" t="s">
        <v>22</v>
      </c>
    </row>
    <row r="45" spans="1:16" x14ac:dyDescent="0.3">
      <c r="A45" s="2">
        <v>322</v>
      </c>
      <c r="B45" s="16" t="s">
        <v>71</v>
      </c>
      <c r="C45" s="17"/>
      <c r="D45" s="17"/>
      <c r="E45" s="2"/>
      <c r="F45" s="2"/>
      <c r="G45" s="2"/>
      <c r="H45" s="3"/>
      <c r="I45" s="3"/>
      <c r="J45" s="3"/>
      <c r="K45" s="3"/>
      <c r="L45" s="4"/>
      <c r="M45" s="4"/>
      <c r="N45" s="4"/>
      <c r="O45" s="4"/>
      <c r="P45" s="5"/>
    </row>
    <row r="46" spans="1:16" x14ac:dyDescent="0.3">
      <c r="A46" s="2">
        <v>323</v>
      </c>
      <c r="B46" s="16" t="s">
        <v>72</v>
      </c>
      <c r="C46" s="17"/>
      <c r="D46" s="17"/>
      <c r="E46" s="2"/>
      <c r="F46" s="2"/>
      <c r="G46" s="2"/>
      <c r="H46" s="3"/>
      <c r="I46" s="3"/>
      <c r="J46" s="3"/>
      <c r="K46" s="3"/>
      <c r="L46" s="4"/>
      <c r="M46" s="4"/>
      <c r="N46" s="4"/>
      <c r="O46" s="4"/>
      <c r="P46" s="5"/>
    </row>
    <row r="47" spans="1:16" x14ac:dyDescent="0.3">
      <c r="A47" s="2">
        <v>325</v>
      </c>
      <c r="B47" s="16" t="s">
        <v>73</v>
      </c>
      <c r="C47" s="17"/>
      <c r="D47" s="17"/>
      <c r="E47" s="2"/>
      <c r="F47" s="2"/>
      <c r="G47" s="2"/>
      <c r="H47" s="3"/>
      <c r="I47" s="3"/>
      <c r="J47" s="3"/>
      <c r="K47" s="3"/>
      <c r="L47" s="4"/>
      <c r="M47" s="4"/>
      <c r="N47" s="4"/>
      <c r="O47" s="4"/>
      <c r="P47" s="5"/>
    </row>
    <row r="48" spans="1:16" x14ac:dyDescent="0.3">
      <c r="A48" s="2">
        <v>327</v>
      </c>
      <c r="B48" s="16" t="s">
        <v>74</v>
      </c>
      <c r="C48" s="17">
        <v>4000</v>
      </c>
      <c r="D48" s="17">
        <v>4000</v>
      </c>
      <c r="E48" s="2">
        <v>331</v>
      </c>
      <c r="F48" s="2" t="s">
        <v>125</v>
      </c>
      <c r="G48" s="2" t="s">
        <v>19</v>
      </c>
      <c r="H48" s="3">
        <v>0.99</v>
      </c>
      <c r="I48" s="3"/>
      <c r="J48" s="3"/>
      <c r="K48" s="3">
        <v>0.01</v>
      </c>
      <c r="L48" s="4">
        <v>2022</v>
      </c>
      <c r="M48" s="4" t="s">
        <v>119</v>
      </c>
      <c r="N48" s="4" t="s">
        <v>120</v>
      </c>
      <c r="O48" s="4">
        <v>0</v>
      </c>
      <c r="P48" s="5" t="s">
        <v>22</v>
      </c>
    </row>
    <row r="49" spans="1:16" x14ac:dyDescent="0.3">
      <c r="A49" s="2">
        <v>329</v>
      </c>
      <c r="B49" s="16" t="s">
        <v>75</v>
      </c>
      <c r="C49" s="17">
        <v>16500</v>
      </c>
      <c r="D49" s="17">
        <v>16500</v>
      </c>
      <c r="E49" s="2">
        <v>1</v>
      </c>
      <c r="F49" s="2" t="s">
        <v>125</v>
      </c>
      <c r="G49" s="2" t="s">
        <v>19</v>
      </c>
      <c r="H49" s="3"/>
      <c r="I49" s="3"/>
      <c r="J49" s="3">
        <v>1</v>
      </c>
      <c r="K49" s="3"/>
      <c r="L49" s="4">
        <v>2022</v>
      </c>
      <c r="M49" s="4" t="s">
        <v>119</v>
      </c>
      <c r="N49" s="4" t="s">
        <v>120</v>
      </c>
      <c r="O49" s="4">
        <v>0</v>
      </c>
      <c r="P49" s="5" t="s">
        <v>22</v>
      </c>
    </row>
    <row r="50" spans="1:16" x14ac:dyDescent="0.3">
      <c r="A50" s="2">
        <v>331</v>
      </c>
      <c r="B50" s="16" t="s">
        <v>76</v>
      </c>
      <c r="C50" s="17">
        <v>77000</v>
      </c>
      <c r="D50" s="17">
        <v>77000</v>
      </c>
      <c r="E50" s="2">
        <v>3</v>
      </c>
      <c r="F50" s="2" t="s">
        <v>125</v>
      </c>
      <c r="G50" s="2" t="s">
        <v>19</v>
      </c>
      <c r="H50" s="3">
        <v>0.25</v>
      </c>
      <c r="I50" s="3"/>
      <c r="J50" s="3">
        <v>0.5</v>
      </c>
      <c r="K50" s="3">
        <v>0.25</v>
      </c>
      <c r="L50" s="4">
        <v>2022</v>
      </c>
      <c r="M50" s="4" t="s">
        <v>119</v>
      </c>
      <c r="N50" s="4" t="s">
        <v>120</v>
      </c>
      <c r="O50" s="4">
        <v>0</v>
      </c>
      <c r="P50" s="5" t="s">
        <v>22</v>
      </c>
    </row>
    <row r="51" spans="1:16" x14ac:dyDescent="0.3">
      <c r="A51" s="2">
        <v>333</v>
      </c>
      <c r="B51" s="16" t="s">
        <v>77</v>
      </c>
      <c r="C51" s="17">
        <v>60000</v>
      </c>
      <c r="D51" s="17">
        <v>60000</v>
      </c>
      <c r="E51" s="2">
        <v>2</v>
      </c>
      <c r="F51" s="2" t="s">
        <v>125</v>
      </c>
      <c r="G51" s="2" t="s">
        <v>19</v>
      </c>
      <c r="H51" s="3"/>
      <c r="I51" s="3">
        <v>0.5</v>
      </c>
      <c r="J51" s="3">
        <v>0.5</v>
      </c>
      <c r="K51" s="3"/>
      <c r="L51" s="4">
        <v>2022</v>
      </c>
      <c r="M51" s="4" t="s">
        <v>119</v>
      </c>
      <c r="N51" s="4" t="s">
        <v>120</v>
      </c>
      <c r="O51" s="4">
        <v>0</v>
      </c>
      <c r="P51" s="5" t="s">
        <v>22</v>
      </c>
    </row>
    <row r="52" spans="1:16" x14ac:dyDescent="0.3">
      <c r="A52" s="2">
        <v>334</v>
      </c>
      <c r="B52" s="16" t="s">
        <v>78</v>
      </c>
      <c r="C52" s="17">
        <v>30000</v>
      </c>
      <c r="D52" s="17">
        <v>30000</v>
      </c>
      <c r="E52" s="2">
        <v>10</v>
      </c>
      <c r="F52" s="2" t="s">
        <v>125</v>
      </c>
      <c r="G52" s="2" t="s">
        <v>19</v>
      </c>
      <c r="H52" s="3">
        <v>0.25</v>
      </c>
      <c r="I52" s="3">
        <v>0.25</v>
      </c>
      <c r="J52" s="3">
        <v>0.25</v>
      </c>
      <c r="K52" s="3">
        <v>0.25</v>
      </c>
      <c r="L52" s="4">
        <v>2022</v>
      </c>
      <c r="M52" s="4" t="s">
        <v>119</v>
      </c>
      <c r="N52" s="4" t="s">
        <v>120</v>
      </c>
      <c r="O52" s="4">
        <v>0</v>
      </c>
      <c r="P52" s="5" t="s">
        <v>22</v>
      </c>
    </row>
    <row r="53" spans="1:16" x14ac:dyDescent="0.3">
      <c r="A53" s="2">
        <v>336</v>
      </c>
      <c r="B53" s="16" t="s">
        <v>79</v>
      </c>
      <c r="C53" s="17"/>
      <c r="D53" s="17"/>
      <c r="E53" s="2"/>
      <c r="F53" s="2"/>
      <c r="G53" s="2"/>
      <c r="H53" s="3"/>
      <c r="I53" s="3"/>
      <c r="J53" s="3"/>
      <c r="K53" s="3"/>
      <c r="L53" s="4"/>
      <c r="M53" s="4"/>
      <c r="N53" s="4"/>
      <c r="O53" s="4"/>
      <c r="P53" s="5"/>
    </row>
    <row r="54" spans="1:16" x14ac:dyDescent="0.3">
      <c r="A54" s="2">
        <v>337</v>
      </c>
      <c r="B54" s="16" t="s">
        <v>80</v>
      </c>
      <c r="C54" s="17"/>
      <c r="D54" s="17"/>
      <c r="E54" s="2"/>
      <c r="F54" s="2"/>
      <c r="G54" s="2"/>
      <c r="H54" s="3"/>
      <c r="I54" s="3"/>
      <c r="J54" s="3"/>
      <c r="K54" s="3"/>
      <c r="L54" s="4"/>
      <c r="M54" s="4"/>
      <c r="N54" s="4"/>
      <c r="O54" s="4"/>
      <c r="P54" s="5"/>
    </row>
    <row r="55" spans="1:16" x14ac:dyDescent="0.3">
      <c r="A55" s="2">
        <v>338</v>
      </c>
      <c r="B55" s="16" t="s">
        <v>81</v>
      </c>
      <c r="C55" s="17">
        <v>430000</v>
      </c>
      <c r="D55" s="17">
        <v>430000</v>
      </c>
      <c r="E55" s="2">
        <v>12</v>
      </c>
      <c r="F55" s="2" t="s">
        <v>125</v>
      </c>
      <c r="G55" s="2" t="s">
        <v>19</v>
      </c>
      <c r="H55" s="3">
        <v>0.25</v>
      </c>
      <c r="I55" s="3">
        <v>0.25</v>
      </c>
      <c r="J55" s="3">
        <v>0.25</v>
      </c>
      <c r="K55" s="3">
        <v>0.25</v>
      </c>
      <c r="L55" s="4">
        <v>2022</v>
      </c>
      <c r="M55" s="4" t="s">
        <v>119</v>
      </c>
      <c r="N55" s="4" t="s">
        <v>120</v>
      </c>
      <c r="O55" s="4">
        <v>0</v>
      </c>
      <c r="P55" s="5" t="s">
        <v>22</v>
      </c>
    </row>
    <row r="56" spans="1:16" x14ac:dyDescent="0.3">
      <c r="A56" s="2">
        <v>339</v>
      </c>
      <c r="B56" s="16" t="s">
        <v>82</v>
      </c>
      <c r="C56" s="17">
        <v>15000</v>
      </c>
      <c r="D56" s="17">
        <v>15000</v>
      </c>
      <c r="E56" s="2">
        <v>167</v>
      </c>
      <c r="F56" s="2" t="s">
        <v>125</v>
      </c>
      <c r="G56" s="2" t="s">
        <v>19</v>
      </c>
      <c r="H56" s="3">
        <v>0.25</v>
      </c>
      <c r="I56" s="3">
        <v>0.25</v>
      </c>
      <c r="J56" s="3">
        <v>0.25</v>
      </c>
      <c r="K56" s="3">
        <v>0.25</v>
      </c>
      <c r="L56" s="4">
        <v>2022</v>
      </c>
      <c r="M56" s="4" t="s">
        <v>119</v>
      </c>
      <c r="N56" s="4" t="s">
        <v>120</v>
      </c>
      <c r="O56" s="4">
        <v>0</v>
      </c>
      <c r="P56" s="5" t="s">
        <v>22</v>
      </c>
    </row>
    <row r="57" spans="1:16" x14ac:dyDescent="0.3">
      <c r="A57" s="2">
        <v>340</v>
      </c>
      <c r="B57" s="16" t="s">
        <v>83</v>
      </c>
      <c r="C57" s="17"/>
      <c r="D57" s="17"/>
      <c r="E57" s="2"/>
      <c r="F57" s="2"/>
      <c r="G57" s="2"/>
      <c r="H57" s="3"/>
      <c r="I57" s="3"/>
      <c r="J57" s="3"/>
      <c r="K57" s="3"/>
      <c r="L57" s="4"/>
      <c r="M57" s="4"/>
      <c r="N57" s="4"/>
      <c r="O57" s="4"/>
      <c r="P57" s="5"/>
    </row>
    <row r="58" spans="1:16" x14ac:dyDescent="0.3">
      <c r="A58" s="2">
        <v>341</v>
      </c>
      <c r="B58" s="16" t="s">
        <v>84</v>
      </c>
      <c r="C58" s="17">
        <v>24000</v>
      </c>
      <c r="D58" s="17">
        <v>24000</v>
      </c>
      <c r="E58" s="2">
        <v>12</v>
      </c>
      <c r="F58" s="2" t="s">
        <v>125</v>
      </c>
      <c r="G58" s="2" t="s">
        <v>19</v>
      </c>
      <c r="H58" s="3">
        <v>0.25</v>
      </c>
      <c r="I58" s="3">
        <v>0.25</v>
      </c>
      <c r="J58" s="3">
        <v>0.25</v>
      </c>
      <c r="K58" s="3">
        <v>0.25</v>
      </c>
      <c r="L58" s="4">
        <v>2022</v>
      </c>
      <c r="M58" s="4" t="s">
        <v>119</v>
      </c>
      <c r="N58" s="4" t="s">
        <v>120</v>
      </c>
      <c r="O58" s="4">
        <v>0</v>
      </c>
      <c r="P58" s="5" t="s">
        <v>22</v>
      </c>
    </row>
    <row r="59" spans="1:16" x14ac:dyDescent="0.3">
      <c r="A59" s="2">
        <v>345</v>
      </c>
      <c r="B59" s="16" t="s">
        <v>85</v>
      </c>
      <c r="C59" s="17">
        <v>39000</v>
      </c>
      <c r="D59" s="17">
        <v>39000</v>
      </c>
      <c r="E59" s="2">
        <v>5</v>
      </c>
      <c r="F59" s="2" t="s">
        <v>125</v>
      </c>
      <c r="G59" s="2" t="s">
        <v>19</v>
      </c>
      <c r="H59" s="3">
        <v>0.25</v>
      </c>
      <c r="I59" s="3">
        <v>0.25</v>
      </c>
      <c r="J59" s="3">
        <v>0.25</v>
      </c>
      <c r="K59" s="3">
        <v>0.25</v>
      </c>
      <c r="L59" s="4">
        <v>2022</v>
      </c>
      <c r="M59" s="4" t="s">
        <v>119</v>
      </c>
      <c r="N59" s="4" t="s">
        <v>120</v>
      </c>
      <c r="O59" s="4">
        <v>0</v>
      </c>
      <c r="P59" s="5" t="s">
        <v>22</v>
      </c>
    </row>
    <row r="60" spans="1:16" x14ac:dyDescent="0.3">
      <c r="A60" s="2">
        <v>349</v>
      </c>
      <c r="B60" s="16" t="s">
        <v>116</v>
      </c>
      <c r="C60" s="17">
        <v>1200</v>
      </c>
      <c r="D60" s="17">
        <v>1200</v>
      </c>
      <c r="E60" s="2">
        <v>12</v>
      </c>
      <c r="F60" s="2" t="s">
        <v>125</v>
      </c>
      <c r="G60" s="2" t="s">
        <v>19</v>
      </c>
      <c r="H60" s="3">
        <v>0.25</v>
      </c>
      <c r="I60" s="3">
        <v>0.25</v>
      </c>
      <c r="J60" s="3">
        <v>0.25</v>
      </c>
      <c r="K60" s="3">
        <v>0.25</v>
      </c>
      <c r="L60" s="4">
        <v>2022</v>
      </c>
      <c r="M60" s="4" t="s">
        <v>119</v>
      </c>
      <c r="N60" s="4" t="s">
        <v>120</v>
      </c>
      <c r="O60" s="4">
        <v>0</v>
      </c>
      <c r="P60" s="5" t="s">
        <v>22</v>
      </c>
    </row>
    <row r="61" spans="1:16" ht="28.8" x14ac:dyDescent="0.3">
      <c r="A61" s="2">
        <v>351</v>
      </c>
      <c r="B61" s="16" t="s">
        <v>86</v>
      </c>
      <c r="C61" s="17"/>
      <c r="D61" s="17"/>
      <c r="E61" s="2"/>
      <c r="F61" s="2"/>
      <c r="G61" s="2"/>
      <c r="H61" s="3"/>
      <c r="I61" s="3"/>
      <c r="J61" s="3"/>
      <c r="K61" s="3"/>
      <c r="L61" s="4"/>
      <c r="M61" s="4"/>
      <c r="N61" s="4"/>
      <c r="O61" s="4"/>
      <c r="P61" s="5"/>
    </row>
    <row r="62" spans="1:16" x14ac:dyDescent="0.3">
      <c r="A62" s="2">
        <v>353</v>
      </c>
      <c r="B62" s="16" t="s">
        <v>87</v>
      </c>
      <c r="C62" s="17">
        <v>2500</v>
      </c>
      <c r="D62" s="17">
        <v>2500</v>
      </c>
      <c r="E62" s="2">
        <v>1</v>
      </c>
      <c r="F62" s="2" t="s">
        <v>125</v>
      </c>
      <c r="G62" s="2" t="s">
        <v>19</v>
      </c>
      <c r="H62" s="3"/>
      <c r="I62" s="3">
        <v>1</v>
      </c>
      <c r="J62" s="3"/>
      <c r="K62" s="3"/>
      <c r="L62" s="4">
        <v>2022</v>
      </c>
      <c r="M62" s="4" t="s">
        <v>119</v>
      </c>
      <c r="N62" s="4" t="s">
        <v>120</v>
      </c>
      <c r="O62" s="4">
        <v>0</v>
      </c>
      <c r="P62" s="5" t="s">
        <v>22</v>
      </c>
    </row>
    <row r="63" spans="1:16" ht="28.8" x14ac:dyDescent="0.3">
      <c r="A63" s="2">
        <v>354</v>
      </c>
      <c r="B63" s="16" t="s">
        <v>88</v>
      </c>
      <c r="C63" s="17"/>
      <c r="D63" s="17"/>
      <c r="E63" s="2"/>
      <c r="F63" s="2"/>
      <c r="G63" s="2"/>
      <c r="H63" s="3"/>
      <c r="I63" s="3"/>
      <c r="J63" s="3"/>
      <c r="K63" s="3"/>
      <c r="L63" s="4"/>
      <c r="M63" s="4"/>
      <c r="N63" s="4"/>
      <c r="O63" s="4"/>
      <c r="P63" s="5"/>
    </row>
    <row r="64" spans="1:16" x14ac:dyDescent="0.3">
      <c r="A64" s="2">
        <v>355</v>
      </c>
      <c r="B64" s="16" t="s">
        <v>89</v>
      </c>
      <c r="C64" s="17">
        <v>15000</v>
      </c>
      <c r="D64" s="17">
        <v>15000</v>
      </c>
      <c r="E64" s="2">
        <v>5</v>
      </c>
      <c r="F64" s="2" t="s">
        <v>125</v>
      </c>
      <c r="G64" s="2" t="s">
        <v>19</v>
      </c>
      <c r="H64" s="3">
        <v>0.25</v>
      </c>
      <c r="I64" s="3">
        <v>0.25</v>
      </c>
      <c r="J64" s="3">
        <v>0.25</v>
      </c>
      <c r="K64" s="3">
        <v>0.25</v>
      </c>
      <c r="L64" s="4">
        <v>2022</v>
      </c>
      <c r="M64" s="4" t="s">
        <v>119</v>
      </c>
      <c r="N64" s="4" t="s">
        <v>120</v>
      </c>
      <c r="O64" s="4">
        <v>0</v>
      </c>
      <c r="P64" s="5" t="s">
        <v>22</v>
      </c>
    </row>
    <row r="65" spans="1:16" x14ac:dyDescent="0.3">
      <c r="A65" s="2">
        <v>357</v>
      </c>
      <c r="B65" s="16" t="s">
        <v>90</v>
      </c>
      <c r="C65" s="17">
        <v>20000</v>
      </c>
      <c r="D65" s="17">
        <v>20000</v>
      </c>
      <c r="E65" s="2">
        <v>5</v>
      </c>
      <c r="F65" s="2" t="s">
        <v>125</v>
      </c>
      <c r="G65" s="2" t="s">
        <v>19</v>
      </c>
      <c r="H65" s="3">
        <v>0.25</v>
      </c>
      <c r="I65" s="3">
        <v>0.25</v>
      </c>
      <c r="J65" s="3">
        <v>0.25</v>
      </c>
      <c r="K65" s="3">
        <v>0.25</v>
      </c>
      <c r="L65" s="4">
        <v>2022</v>
      </c>
      <c r="M65" s="4" t="s">
        <v>119</v>
      </c>
      <c r="N65" s="4" t="s">
        <v>120</v>
      </c>
      <c r="O65" s="4">
        <v>0</v>
      </c>
      <c r="P65" s="5" t="s">
        <v>22</v>
      </c>
    </row>
    <row r="66" spans="1:16" x14ac:dyDescent="0.3">
      <c r="A66" s="2">
        <v>358</v>
      </c>
      <c r="B66" s="16" t="s">
        <v>91</v>
      </c>
      <c r="C66" s="17">
        <v>723840</v>
      </c>
      <c r="D66" s="17">
        <v>723840</v>
      </c>
      <c r="E66" s="2">
        <v>11</v>
      </c>
      <c r="F66" s="2" t="s">
        <v>125</v>
      </c>
      <c r="G66" s="2" t="s">
        <v>19</v>
      </c>
      <c r="H66" s="3">
        <v>0.25</v>
      </c>
      <c r="I66" s="3">
        <v>0.25</v>
      </c>
      <c r="J66" s="3">
        <v>0.25</v>
      </c>
      <c r="K66" s="3">
        <v>0.25</v>
      </c>
      <c r="L66" s="4">
        <v>2022</v>
      </c>
      <c r="M66" s="4" t="s">
        <v>119</v>
      </c>
      <c r="N66" s="4" t="s">
        <v>120</v>
      </c>
      <c r="O66" s="4">
        <v>0</v>
      </c>
      <c r="P66" s="5" t="s">
        <v>22</v>
      </c>
    </row>
    <row r="67" spans="1:16" x14ac:dyDescent="0.3">
      <c r="A67" s="2">
        <v>359</v>
      </c>
      <c r="B67" s="16" t="s">
        <v>92</v>
      </c>
      <c r="C67" s="17">
        <v>4000</v>
      </c>
      <c r="D67" s="17">
        <v>4000</v>
      </c>
      <c r="E67" s="2">
        <v>1</v>
      </c>
      <c r="F67" s="2" t="s">
        <v>125</v>
      </c>
      <c r="G67" s="2" t="s">
        <v>19</v>
      </c>
      <c r="H67" s="3">
        <v>0.25</v>
      </c>
      <c r="I67" s="3">
        <v>0.25</v>
      </c>
      <c r="J67" s="3">
        <v>0.25</v>
      </c>
      <c r="K67" s="3">
        <v>0.25</v>
      </c>
      <c r="L67" s="4">
        <v>2022</v>
      </c>
      <c r="M67" s="4" t="s">
        <v>119</v>
      </c>
      <c r="N67" s="4" t="s">
        <v>120</v>
      </c>
      <c r="O67" s="4">
        <v>0</v>
      </c>
      <c r="P67" s="5" t="s">
        <v>22</v>
      </c>
    </row>
    <row r="68" spans="1:16" x14ac:dyDescent="0.3">
      <c r="A68" s="2">
        <v>362</v>
      </c>
      <c r="B68" s="16" t="s">
        <v>93</v>
      </c>
      <c r="C68" s="17">
        <v>65000</v>
      </c>
      <c r="D68" s="17">
        <v>65000</v>
      </c>
      <c r="E68" s="2">
        <v>1</v>
      </c>
      <c r="F68" s="2" t="s">
        <v>125</v>
      </c>
      <c r="G68" s="2" t="s">
        <v>19</v>
      </c>
      <c r="H68" s="3">
        <v>0.25</v>
      </c>
      <c r="I68" s="3">
        <v>0.25</v>
      </c>
      <c r="J68" s="3">
        <v>0.25</v>
      </c>
      <c r="K68" s="3">
        <v>0.25</v>
      </c>
      <c r="L68" s="4">
        <v>2022</v>
      </c>
      <c r="M68" s="4" t="s">
        <v>119</v>
      </c>
      <c r="N68" s="4" t="s">
        <v>120</v>
      </c>
      <c r="O68" s="4">
        <v>0</v>
      </c>
      <c r="P68" s="5" t="s">
        <v>22</v>
      </c>
    </row>
    <row r="69" spans="1:16" x14ac:dyDescent="0.3">
      <c r="A69" s="2">
        <v>365</v>
      </c>
      <c r="B69" s="16" t="s">
        <v>94</v>
      </c>
      <c r="C69" s="17">
        <v>13500</v>
      </c>
      <c r="D69" s="17">
        <v>13500</v>
      </c>
      <c r="E69" s="2">
        <v>1</v>
      </c>
      <c r="F69" s="2" t="s">
        <v>125</v>
      </c>
      <c r="G69" s="2" t="s">
        <v>19</v>
      </c>
      <c r="H69" s="3">
        <v>0.25</v>
      </c>
      <c r="I69" s="3">
        <v>0.25</v>
      </c>
      <c r="J69" s="3">
        <v>0.25</v>
      </c>
      <c r="K69" s="3">
        <v>0.25</v>
      </c>
      <c r="L69" s="4">
        <v>2022</v>
      </c>
      <c r="M69" s="4" t="s">
        <v>119</v>
      </c>
      <c r="N69" s="4" t="s">
        <v>120</v>
      </c>
      <c r="O69" s="4">
        <v>0</v>
      </c>
      <c r="P69" s="5" t="s">
        <v>22</v>
      </c>
    </row>
    <row r="70" spans="1:16" x14ac:dyDescent="0.3">
      <c r="A70" s="2">
        <v>371</v>
      </c>
      <c r="B70" s="16" t="s">
        <v>95</v>
      </c>
      <c r="C70" s="17">
        <v>55000</v>
      </c>
      <c r="D70" s="17">
        <v>55000</v>
      </c>
      <c r="E70" s="2">
        <v>6</v>
      </c>
      <c r="F70" s="2" t="s">
        <v>126</v>
      </c>
      <c r="G70" s="2" t="s">
        <v>19</v>
      </c>
      <c r="H70" s="3">
        <v>0.25</v>
      </c>
      <c r="I70" s="3">
        <v>0.25</v>
      </c>
      <c r="J70" s="3">
        <v>0.25</v>
      </c>
      <c r="K70" s="3">
        <v>0.25</v>
      </c>
      <c r="L70" s="4">
        <v>2022</v>
      </c>
      <c r="M70" s="4" t="s">
        <v>119</v>
      </c>
      <c r="N70" s="4" t="s">
        <v>120</v>
      </c>
      <c r="O70" s="4">
        <v>0</v>
      </c>
      <c r="P70" s="5" t="s">
        <v>22</v>
      </c>
    </row>
    <row r="71" spans="1:16" x14ac:dyDescent="0.3">
      <c r="A71" s="2">
        <v>372</v>
      </c>
      <c r="B71" s="16" t="s">
        <v>96</v>
      </c>
      <c r="C71" s="17">
        <v>7000</v>
      </c>
      <c r="D71" s="17">
        <v>7000</v>
      </c>
      <c r="E71" s="2"/>
      <c r="F71" s="2" t="s">
        <v>127</v>
      </c>
      <c r="G71" s="2" t="s">
        <v>19</v>
      </c>
      <c r="H71" s="3">
        <v>0.25</v>
      </c>
      <c r="I71" s="3">
        <v>0.25</v>
      </c>
      <c r="J71" s="3">
        <v>0.25</v>
      </c>
      <c r="K71" s="3">
        <v>0.25</v>
      </c>
      <c r="L71" s="4">
        <v>2022</v>
      </c>
      <c r="M71" s="4" t="s">
        <v>119</v>
      </c>
      <c r="N71" s="4" t="s">
        <v>120</v>
      </c>
      <c r="O71" s="4">
        <v>0</v>
      </c>
      <c r="P71" s="5" t="s">
        <v>22</v>
      </c>
    </row>
    <row r="72" spans="1:16" x14ac:dyDescent="0.3">
      <c r="A72" s="2">
        <v>375</v>
      </c>
      <c r="B72" s="16" t="s">
        <v>97</v>
      </c>
      <c r="C72" s="17">
        <v>20000</v>
      </c>
      <c r="D72" s="17">
        <v>20000</v>
      </c>
      <c r="E72" s="2"/>
      <c r="F72" s="2" t="s">
        <v>125</v>
      </c>
      <c r="G72" s="2" t="s">
        <v>19</v>
      </c>
      <c r="H72" s="3">
        <v>0.25</v>
      </c>
      <c r="I72" s="3">
        <v>0.25</v>
      </c>
      <c r="J72" s="3">
        <v>0.25</v>
      </c>
      <c r="K72" s="3">
        <v>0.25</v>
      </c>
      <c r="L72" s="4">
        <v>2022</v>
      </c>
      <c r="M72" s="4" t="s">
        <v>119</v>
      </c>
      <c r="N72" s="4" t="s">
        <v>120</v>
      </c>
      <c r="O72" s="4">
        <v>0</v>
      </c>
      <c r="P72" s="5" t="s">
        <v>22</v>
      </c>
    </row>
    <row r="73" spans="1:16" x14ac:dyDescent="0.3">
      <c r="A73" s="2">
        <v>378</v>
      </c>
      <c r="B73" s="16" t="s">
        <v>98</v>
      </c>
      <c r="C73" s="17"/>
      <c r="D73" s="17"/>
      <c r="E73" s="2"/>
      <c r="F73" s="2"/>
      <c r="G73" s="2"/>
      <c r="H73" s="3"/>
      <c r="I73" s="3"/>
      <c r="J73" s="3"/>
      <c r="K73" s="3"/>
      <c r="L73" s="4"/>
      <c r="M73" s="4"/>
      <c r="N73" s="4"/>
      <c r="O73" s="4"/>
      <c r="P73" s="5"/>
    </row>
    <row r="74" spans="1:16" x14ac:dyDescent="0.3">
      <c r="A74" s="2">
        <v>381</v>
      </c>
      <c r="B74" s="16" t="s">
        <v>99</v>
      </c>
      <c r="C74" s="17">
        <v>7760</v>
      </c>
      <c r="D74" s="17">
        <v>7760</v>
      </c>
      <c r="E74" s="2">
        <v>2</v>
      </c>
      <c r="F74" s="2" t="s">
        <v>125</v>
      </c>
      <c r="G74" s="2" t="s">
        <v>19</v>
      </c>
      <c r="H74" s="3"/>
      <c r="I74" s="3">
        <v>0.5</v>
      </c>
      <c r="J74" s="3"/>
      <c r="K74" s="3">
        <v>0.5</v>
      </c>
      <c r="L74" s="4">
        <v>2022</v>
      </c>
      <c r="M74" s="4" t="s">
        <v>119</v>
      </c>
      <c r="N74" s="4" t="s">
        <v>120</v>
      </c>
      <c r="O74" s="4">
        <v>0</v>
      </c>
      <c r="P74" s="5" t="s">
        <v>22</v>
      </c>
    </row>
    <row r="75" spans="1:16" ht="43.2" x14ac:dyDescent="0.3">
      <c r="A75" s="2">
        <v>382</v>
      </c>
      <c r="B75" s="16" t="s">
        <v>100</v>
      </c>
      <c r="C75" s="17">
        <v>20000</v>
      </c>
      <c r="D75" s="17">
        <v>20000</v>
      </c>
      <c r="E75" s="2">
        <v>2</v>
      </c>
      <c r="F75" s="2" t="s">
        <v>125</v>
      </c>
      <c r="G75" s="2" t="s">
        <v>19</v>
      </c>
      <c r="H75" s="3"/>
      <c r="I75" s="3">
        <v>0.5</v>
      </c>
      <c r="J75" s="3">
        <v>0.5</v>
      </c>
      <c r="K75" s="3"/>
      <c r="L75" s="4">
        <v>2022</v>
      </c>
      <c r="M75" s="4" t="s">
        <v>119</v>
      </c>
      <c r="N75" s="4" t="s">
        <v>120</v>
      </c>
      <c r="O75" s="4">
        <v>0</v>
      </c>
      <c r="P75" s="5" t="s">
        <v>22</v>
      </c>
    </row>
    <row r="76" spans="1:16" x14ac:dyDescent="0.3">
      <c r="A76" s="2">
        <v>383</v>
      </c>
      <c r="B76" s="16" t="s">
        <v>101</v>
      </c>
      <c r="C76" s="17">
        <v>5000</v>
      </c>
      <c r="D76" s="17">
        <v>5000</v>
      </c>
      <c r="E76" s="2">
        <v>1</v>
      </c>
      <c r="F76" s="2" t="s">
        <v>125</v>
      </c>
      <c r="G76" s="2" t="s">
        <v>19</v>
      </c>
      <c r="H76" s="3"/>
      <c r="I76" s="3"/>
      <c r="J76" s="3">
        <v>1</v>
      </c>
      <c r="K76" s="3"/>
      <c r="L76" s="4">
        <v>2022</v>
      </c>
      <c r="M76" s="4" t="s">
        <v>119</v>
      </c>
      <c r="N76" s="4" t="s">
        <v>120</v>
      </c>
      <c r="O76" s="4">
        <v>0</v>
      </c>
      <c r="P76" s="5" t="s">
        <v>22</v>
      </c>
    </row>
    <row r="77" spans="1:16" x14ac:dyDescent="0.3">
      <c r="A77" s="2">
        <v>385</v>
      </c>
      <c r="B77" s="16" t="s">
        <v>117</v>
      </c>
      <c r="C77" s="17">
        <v>10000</v>
      </c>
      <c r="D77" s="17">
        <v>10000</v>
      </c>
      <c r="E77" s="2">
        <v>4</v>
      </c>
      <c r="F77" s="2" t="s">
        <v>125</v>
      </c>
      <c r="G77" s="2" t="s">
        <v>19</v>
      </c>
      <c r="H77" s="3">
        <v>0.25</v>
      </c>
      <c r="I77" s="3">
        <v>0.25</v>
      </c>
      <c r="J77" s="3">
        <v>0.25</v>
      </c>
      <c r="K77" s="3">
        <v>0.25</v>
      </c>
      <c r="L77" s="4">
        <v>2022</v>
      </c>
      <c r="M77" s="4" t="s">
        <v>119</v>
      </c>
      <c r="N77" s="4" t="s">
        <v>120</v>
      </c>
      <c r="O77" s="4">
        <v>0</v>
      </c>
      <c r="P77" s="5" t="s">
        <v>22</v>
      </c>
    </row>
    <row r="78" spans="1:16" x14ac:dyDescent="0.3">
      <c r="A78" s="2">
        <v>392</v>
      </c>
      <c r="B78" s="16" t="s">
        <v>102</v>
      </c>
      <c r="C78" s="17">
        <v>10000</v>
      </c>
      <c r="D78" s="17">
        <v>10000</v>
      </c>
      <c r="E78" s="2">
        <v>5</v>
      </c>
      <c r="F78" s="2" t="s">
        <v>125</v>
      </c>
      <c r="G78" s="2" t="s">
        <v>19</v>
      </c>
      <c r="H78" s="3">
        <v>1</v>
      </c>
      <c r="I78" s="3"/>
      <c r="J78" s="3"/>
      <c r="K78" s="3"/>
      <c r="L78" s="4">
        <v>2022</v>
      </c>
      <c r="M78" s="4" t="s">
        <v>119</v>
      </c>
      <c r="N78" s="4" t="s">
        <v>120</v>
      </c>
      <c r="O78" s="4">
        <v>0</v>
      </c>
      <c r="P78" s="5" t="s">
        <v>22</v>
      </c>
    </row>
    <row r="79" spans="1:16" x14ac:dyDescent="0.3">
      <c r="A79" s="2">
        <v>395</v>
      </c>
      <c r="B79" s="16" t="s">
        <v>103</v>
      </c>
      <c r="C79" s="17">
        <v>3500</v>
      </c>
      <c r="D79" s="17">
        <v>3500</v>
      </c>
      <c r="E79" s="2"/>
      <c r="F79" s="2" t="s">
        <v>125</v>
      </c>
      <c r="G79" s="2" t="s">
        <v>19</v>
      </c>
      <c r="H79" s="3"/>
      <c r="I79" s="3">
        <v>1</v>
      </c>
      <c r="J79" s="3"/>
      <c r="K79" s="3"/>
      <c r="L79" s="4">
        <v>2022</v>
      </c>
      <c r="M79" s="4" t="s">
        <v>119</v>
      </c>
      <c r="N79" s="4" t="s">
        <v>120</v>
      </c>
      <c r="O79" s="4">
        <v>0</v>
      </c>
      <c r="P79" s="5" t="s">
        <v>22</v>
      </c>
    </row>
    <row r="80" spans="1:16" x14ac:dyDescent="0.3">
      <c r="A80" s="2">
        <v>399</v>
      </c>
      <c r="B80" s="16" t="s">
        <v>104</v>
      </c>
      <c r="C80" s="17"/>
      <c r="D80" s="17"/>
      <c r="E80" s="2"/>
      <c r="F80" s="2"/>
      <c r="G80" s="2"/>
      <c r="H80" s="3"/>
      <c r="I80" s="3"/>
      <c r="J80" s="3"/>
      <c r="K80" s="3"/>
      <c r="L80" s="4"/>
      <c r="M80" s="4"/>
      <c r="N80" s="4"/>
      <c r="O80" s="4"/>
      <c r="P80" s="5"/>
    </row>
    <row r="81" spans="1:16" s="26" customFormat="1" x14ac:dyDescent="0.3">
      <c r="A81" s="20"/>
      <c r="B81" s="21" t="s">
        <v>105</v>
      </c>
      <c r="C81" s="22">
        <f>SUM(C39:C80)</f>
        <v>2140000</v>
      </c>
      <c r="D81" s="22">
        <v>2140000</v>
      </c>
      <c r="E81" s="30"/>
      <c r="F81" s="20"/>
      <c r="G81" s="20"/>
      <c r="H81" s="23"/>
      <c r="I81" s="23"/>
      <c r="J81" s="23"/>
      <c r="K81" s="23"/>
      <c r="L81" s="24"/>
      <c r="M81" s="24"/>
      <c r="N81" s="24"/>
      <c r="O81" s="24"/>
      <c r="P81" s="25"/>
    </row>
    <row r="82" spans="1:16" x14ac:dyDescent="0.3">
      <c r="A82" s="2">
        <v>531</v>
      </c>
      <c r="B82" s="16" t="s">
        <v>106</v>
      </c>
      <c r="C82" s="17"/>
      <c r="D82" s="18"/>
      <c r="E82" s="2"/>
      <c r="F82" s="2"/>
      <c r="G82" s="2"/>
      <c r="H82" s="3"/>
      <c r="I82" s="3"/>
      <c r="J82" s="3"/>
      <c r="K82" s="3"/>
      <c r="L82" s="4"/>
      <c r="M82" s="4"/>
      <c r="N82" s="4"/>
      <c r="O82" s="4"/>
      <c r="P82" s="5"/>
    </row>
    <row r="83" spans="1:16" x14ac:dyDescent="0.3">
      <c r="A83" s="2">
        <v>532</v>
      </c>
      <c r="B83" s="16" t="s">
        <v>107</v>
      </c>
      <c r="C83" s="17">
        <v>10000</v>
      </c>
      <c r="D83" s="18">
        <v>10000</v>
      </c>
      <c r="E83" s="2">
        <v>4</v>
      </c>
      <c r="F83" s="2" t="s">
        <v>124</v>
      </c>
      <c r="G83" s="2" t="s">
        <v>19</v>
      </c>
      <c r="H83" s="3">
        <v>0.5</v>
      </c>
      <c r="I83" s="3"/>
      <c r="J83" s="3">
        <v>0.5</v>
      </c>
      <c r="K83" s="3"/>
      <c r="L83" s="4">
        <v>2022</v>
      </c>
      <c r="M83" s="4" t="s">
        <v>119</v>
      </c>
      <c r="N83" s="4" t="s">
        <v>120</v>
      </c>
      <c r="O83" s="4">
        <v>0</v>
      </c>
      <c r="P83" s="5" t="s">
        <v>22</v>
      </c>
    </row>
    <row r="84" spans="1:16" x14ac:dyDescent="0.3">
      <c r="A84" s="2">
        <v>512</v>
      </c>
      <c r="B84" s="16" t="s">
        <v>108</v>
      </c>
      <c r="C84" s="17">
        <v>2000</v>
      </c>
      <c r="D84" s="18">
        <v>2000</v>
      </c>
      <c r="E84" s="2">
        <v>1</v>
      </c>
      <c r="F84" s="2"/>
      <c r="G84" s="2"/>
      <c r="H84" s="3"/>
      <c r="I84" s="3"/>
      <c r="J84" s="3">
        <v>1</v>
      </c>
      <c r="K84" s="3"/>
      <c r="L84" s="4">
        <v>2022</v>
      </c>
      <c r="M84" s="4" t="s">
        <v>119</v>
      </c>
      <c r="N84" s="4" t="s">
        <v>120</v>
      </c>
      <c r="O84" s="4">
        <v>0</v>
      </c>
      <c r="P84" s="5" t="s">
        <v>22</v>
      </c>
    </row>
    <row r="85" spans="1:16" x14ac:dyDescent="0.3">
      <c r="A85" s="2">
        <v>515</v>
      </c>
      <c r="B85" s="16" t="s">
        <v>109</v>
      </c>
      <c r="C85" s="18">
        <v>45000</v>
      </c>
      <c r="D85" s="18">
        <v>45000</v>
      </c>
      <c r="E85" s="2">
        <v>2</v>
      </c>
      <c r="F85" s="2" t="s">
        <v>124</v>
      </c>
      <c r="G85" s="2" t="s">
        <v>19</v>
      </c>
      <c r="H85" s="3"/>
      <c r="I85" s="3">
        <v>0.5</v>
      </c>
      <c r="J85" s="3">
        <v>0.5</v>
      </c>
      <c r="K85" s="3"/>
      <c r="L85" s="4">
        <v>2022</v>
      </c>
      <c r="M85" s="4" t="s">
        <v>119</v>
      </c>
      <c r="N85" s="4" t="s">
        <v>120</v>
      </c>
      <c r="O85" s="4">
        <v>0</v>
      </c>
      <c r="P85" s="5" t="s">
        <v>22</v>
      </c>
    </row>
    <row r="86" spans="1:16" x14ac:dyDescent="0.3">
      <c r="A86" s="2">
        <v>523</v>
      </c>
      <c r="B86" s="16" t="s">
        <v>118</v>
      </c>
      <c r="C86" s="18">
        <v>10000</v>
      </c>
      <c r="D86" s="18">
        <v>10000</v>
      </c>
      <c r="E86" s="2">
        <v>2</v>
      </c>
      <c r="F86" s="2" t="s">
        <v>124</v>
      </c>
      <c r="G86" s="2" t="s">
        <v>19</v>
      </c>
      <c r="H86" s="3">
        <v>0.5</v>
      </c>
      <c r="I86" s="3"/>
      <c r="J86" s="3"/>
      <c r="K86" s="3">
        <v>0.5</v>
      </c>
      <c r="L86" s="4">
        <v>2022</v>
      </c>
      <c r="M86" s="4" t="s">
        <v>119</v>
      </c>
      <c r="N86" s="4" t="s">
        <v>120</v>
      </c>
      <c r="O86" s="4">
        <v>0</v>
      </c>
      <c r="P86" s="5" t="s">
        <v>22</v>
      </c>
    </row>
    <row r="87" spans="1:16" x14ac:dyDescent="0.3">
      <c r="A87" s="2">
        <v>565</v>
      </c>
      <c r="B87" s="16" t="s">
        <v>110</v>
      </c>
      <c r="C87" s="17">
        <v>12000</v>
      </c>
      <c r="D87" s="18">
        <v>12000</v>
      </c>
      <c r="E87" s="2">
        <v>1</v>
      </c>
      <c r="F87" s="2" t="s">
        <v>124</v>
      </c>
      <c r="G87" s="2" t="s">
        <v>19</v>
      </c>
      <c r="H87" s="3">
        <v>1</v>
      </c>
      <c r="I87" s="3"/>
      <c r="J87" s="3"/>
      <c r="K87" s="3"/>
      <c r="L87" s="4">
        <v>2022</v>
      </c>
      <c r="M87" s="4" t="s">
        <v>119</v>
      </c>
      <c r="N87" s="4" t="s">
        <v>120</v>
      </c>
      <c r="O87" s="4">
        <v>0</v>
      </c>
      <c r="P87" s="5" t="s">
        <v>22</v>
      </c>
    </row>
    <row r="88" spans="1:16" x14ac:dyDescent="0.3">
      <c r="A88" s="2">
        <v>591</v>
      </c>
      <c r="B88" s="16" t="s">
        <v>111</v>
      </c>
      <c r="C88" s="17">
        <v>21000</v>
      </c>
      <c r="D88" s="18">
        <v>21000</v>
      </c>
      <c r="E88" s="2">
        <v>4</v>
      </c>
      <c r="F88" s="2" t="s">
        <v>130</v>
      </c>
      <c r="G88" s="2" t="s">
        <v>19</v>
      </c>
      <c r="H88" s="3">
        <v>0.25</v>
      </c>
      <c r="I88" s="3">
        <v>0.25</v>
      </c>
      <c r="J88" s="3">
        <v>0.25</v>
      </c>
      <c r="K88" s="3">
        <v>0.25</v>
      </c>
      <c r="L88" s="4">
        <v>2022</v>
      </c>
      <c r="M88" s="4" t="s">
        <v>119</v>
      </c>
      <c r="N88" s="4" t="s">
        <v>120</v>
      </c>
      <c r="O88" s="4">
        <v>0</v>
      </c>
      <c r="P88" s="5" t="s">
        <v>22</v>
      </c>
    </row>
    <row r="89" spans="1:16" s="26" customFormat="1" x14ac:dyDescent="0.3">
      <c r="A89" s="20"/>
      <c r="B89" s="21" t="s">
        <v>112</v>
      </c>
      <c r="C89" s="27">
        <f>SUM(C82:C88)</f>
        <v>100000</v>
      </c>
      <c r="D89" s="27">
        <f>SUM(D82:D88)</f>
        <v>100000</v>
      </c>
      <c r="E89" s="20"/>
      <c r="F89" s="20"/>
      <c r="G89" s="20"/>
      <c r="H89" s="23"/>
      <c r="I89" s="23"/>
      <c r="J89" s="23"/>
      <c r="K89" s="23"/>
      <c r="L89" s="24"/>
      <c r="M89" s="24"/>
      <c r="N89" s="24"/>
      <c r="O89" s="24"/>
      <c r="P89" s="25"/>
    </row>
    <row r="90" spans="1:16" x14ac:dyDescent="0.3">
      <c r="A90" s="2"/>
      <c r="B90" s="2"/>
      <c r="C90" s="2"/>
      <c r="D90" s="18"/>
      <c r="E90" s="2"/>
      <c r="F90" s="2"/>
      <c r="G90" s="2"/>
      <c r="H90" s="3"/>
      <c r="I90" s="3"/>
      <c r="J90" s="3"/>
      <c r="K90" s="3"/>
      <c r="L90" s="4"/>
      <c r="M90" s="4"/>
      <c r="N90" s="4"/>
      <c r="O90" s="4"/>
      <c r="P90" s="5"/>
    </row>
    <row r="91" spans="1:16" x14ac:dyDescent="0.3">
      <c r="A91" s="6"/>
      <c r="B91" s="6"/>
      <c r="C91" s="6"/>
      <c r="D91" s="6"/>
      <c r="E91" s="6"/>
      <c r="F91" s="6"/>
      <c r="G91" s="6"/>
      <c r="H91" s="7"/>
      <c r="I91" s="7"/>
      <c r="J91" s="7"/>
      <c r="K91" s="7"/>
      <c r="L91" s="8"/>
      <c r="M91" s="8"/>
      <c r="N91" s="8"/>
      <c r="O91" s="8"/>
      <c r="P91" s="9"/>
    </row>
    <row r="92" spans="1:16" ht="15" thickBot="1" x14ac:dyDescent="0.35">
      <c r="A92" s="10"/>
      <c r="B92" s="10"/>
      <c r="C92" s="10"/>
      <c r="D92" s="10"/>
      <c r="E92" s="10"/>
      <c r="F92" s="10"/>
      <c r="G92" s="10"/>
      <c r="H92" s="11"/>
      <c r="I92" s="11"/>
      <c r="J92" s="11"/>
      <c r="K92" s="11"/>
      <c r="L92" s="12"/>
      <c r="M92" s="12"/>
      <c r="N92" s="12"/>
      <c r="O92" s="12"/>
      <c r="P92" s="13"/>
    </row>
    <row r="94" spans="1:16" ht="15" thickBot="1" x14ac:dyDescent="0.35">
      <c r="B94" s="28" t="s">
        <v>129</v>
      </c>
      <c r="C94" s="29">
        <f>C38+C81+C89</f>
        <v>2949836</v>
      </c>
    </row>
    <row r="95" spans="1:16" ht="15.6" thickTop="1" thickBot="1" x14ac:dyDescent="0.35"/>
    <row r="96" spans="1:16" x14ac:dyDescent="0.3">
      <c r="A96" s="61" t="s">
        <v>17</v>
      </c>
      <c r="B96" s="62"/>
      <c r="C96" s="62"/>
      <c r="D96" s="62"/>
      <c r="E96" s="62"/>
      <c r="F96" s="63"/>
      <c r="G96" s="14"/>
      <c r="H96" s="15"/>
      <c r="I96" s="15"/>
      <c r="J96" s="15"/>
      <c r="K96" s="15"/>
      <c r="L96" s="15"/>
      <c r="M96" s="15"/>
      <c r="N96" s="15"/>
      <c r="O96" s="15"/>
      <c r="P96" s="15"/>
    </row>
    <row r="97" spans="1:16" ht="15" thickBot="1" x14ac:dyDescent="0.35">
      <c r="A97" s="64"/>
      <c r="B97" s="65"/>
      <c r="C97" s="65"/>
      <c r="D97" s="65"/>
      <c r="E97" s="65"/>
      <c r="F97" s="66"/>
      <c r="G97" s="14"/>
      <c r="H97" s="15"/>
      <c r="I97" s="15"/>
      <c r="J97" s="15"/>
      <c r="K97" s="15"/>
      <c r="L97" s="15"/>
      <c r="M97" s="15"/>
      <c r="N97" s="15"/>
      <c r="O97" s="15"/>
      <c r="P97" s="15"/>
    </row>
    <row r="98" spans="1:16" ht="15" thickBot="1" x14ac:dyDescent="0.35">
      <c r="A98" s="67" t="s">
        <v>18</v>
      </c>
      <c r="B98" s="68"/>
      <c r="C98" s="68"/>
      <c r="D98" s="68"/>
      <c r="E98" s="68"/>
      <c r="F98" s="69"/>
      <c r="G98" s="14"/>
      <c r="H98" s="15"/>
      <c r="I98" s="15"/>
      <c r="J98" s="15"/>
      <c r="K98" s="15"/>
      <c r="L98" s="15"/>
      <c r="M98" s="15"/>
      <c r="N98" s="15"/>
      <c r="O98" s="15"/>
      <c r="P98" s="15"/>
    </row>
    <row r="99" spans="1:16" ht="15" thickBot="1" x14ac:dyDescent="0.35">
      <c r="A99" s="49" t="s">
        <v>19</v>
      </c>
      <c r="B99" s="50"/>
      <c r="C99" s="49" t="s">
        <v>20</v>
      </c>
      <c r="D99" s="51"/>
      <c r="E99" s="51"/>
      <c r="F99" s="50"/>
      <c r="G99" s="14"/>
      <c r="H99" s="15"/>
      <c r="I99" s="15"/>
      <c r="J99" s="15"/>
      <c r="K99" s="15"/>
      <c r="L99" s="15"/>
      <c r="M99" s="15"/>
      <c r="N99" s="15"/>
      <c r="O99" s="15"/>
      <c r="P99" s="15"/>
    </row>
    <row r="100" spans="1:16" ht="15" thickBot="1" x14ac:dyDescent="0.35">
      <c r="A100" s="49" t="s">
        <v>13</v>
      </c>
      <c r="B100" s="50"/>
      <c r="C100" s="49" t="s">
        <v>21</v>
      </c>
      <c r="D100" s="51"/>
      <c r="E100" s="51"/>
      <c r="F100" s="50"/>
      <c r="G100" s="14"/>
      <c r="H100" s="15"/>
      <c r="I100" s="15"/>
      <c r="J100" s="15"/>
      <c r="K100" s="15"/>
      <c r="L100" s="15"/>
      <c r="M100" s="15"/>
      <c r="N100" s="15"/>
      <c r="O100" s="15"/>
      <c r="P100" s="15"/>
    </row>
    <row r="101" spans="1:16" x14ac:dyDescent="0.3">
      <c r="A101" s="58"/>
      <c r="B101" s="58"/>
      <c r="C101" s="58"/>
      <c r="D101" s="58"/>
      <c r="E101" s="58"/>
      <c r="F101" s="58"/>
      <c r="G101" s="14"/>
      <c r="H101" s="15"/>
      <c r="I101" s="15"/>
      <c r="J101" s="15"/>
      <c r="K101" s="15"/>
      <c r="L101" s="15"/>
      <c r="M101" s="15"/>
      <c r="N101" s="15"/>
      <c r="O101" s="15"/>
      <c r="P101" s="15"/>
    </row>
    <row r="102" spans="1:16" ht="15" thickBot="1" x14ac:dyDescent="0.35">
      <c r="A102" s="14"/>
      <c r="B102" s="14"/>
      <c r="C102" s="14"/>
      <c r="D102" s="14"/>
      <c r="E102" s="14"/>
      <c r="F102" s="14"/>
      <c r="G102" s="14"/>
      <c r="H102" s="15"/>
      <c r="I102" s="15"/>
      <c r="J102" s="15"/>
      <c r="K102" s="15"/>
      <c r="L102" s="15"/>
      <c r="M102" s="15"/>
      <c r="N102" s="15"/>
      <c r="O102" s="15"/>
      <c r="P102" s="15"/>
    </row>
    <row r="103" spans="1:16" ht="21.6" thickBot="1" x14ac:dyDescent="0.35">
      <c r="A103" s="43" t="s">
        <v>33</v>
      </c>
      <c r="B103" s="44"/>
      <c r="C103" s="44"/>
      <c r="D103" s="44"/>
      <c r="E103" s="44"/>
      <c r="F103" s="44"/>
      <c r="G103" s="45"/>
      <c r="H103" s="15"/>
      <c r="I103" s="15"/>
      <c r="J103" s="15"/>
      <c r="K103" s="15"/>
      <c r="L103" s="15"/>
      <c r="M103" s="15"/>
      <c r="N103" s="15"/>
      <c r="O103" s="15"/>
      <c r="P103" s="15"/>
    </row>
    <row r="104" spans="1:16" ht="15.75" customHeight="1" x14ac:dyDescent="0.3">
      <c r="A104" s="46" t="s">
        <v>22</v>
      </c>
      <c r="B104" s="47"/>
      <c r="C104" s="47" t="s">
        <v>23</v>
      </c>
      <c r="D104" s="47"/>
      <c r="E104" s="47"/>
      <c r="F104" s="47"/>
      <c r="G104" s="48"/>
      <c r="H104" s="15"/>
      <c r="I104" s="15"/>
      <c r="J104" s="15"/>
      <c r="K104" s="15"/>
      <c r="L104" s="15"/>
      <c r="M104" s="15"/>
      <c r="N104" s="15"/>
      <c r="O104" s="15"/>
      <c r="P104" s="15"/>
    </row>
    <row r="105" spans="1:16" x14ac:dyDescent="0.3">
      <c r="A105" s="52" t="s">
        <v>24</v>
      </c>
      <c r="B105" s="53"/>
      <c r="C105" s="53" t="s">
        <v>25</v>
      </c>
      <c r="D105" s="53"/>
      <c r="E105" s="53"/>
      <c r="F105" s="53"/>
      <c r="G105" s="54"/>
      <c r="H105" s="15"/>
      <c r="I105" s="15"/>
      <c r="J105" s="15"/>
      <c r="K105" s="15"/>
      <c r="L105" s="15"/>
      <c r="M105" s="15"/>
      <c r="N105" s="15"/>
      <c r="O105" s="15"/>
      <c r="P105" s="15"/>
    </row>
    <row r="106" spans="1:16" ht="15" thickBot="1" x14ac:dyDescent="0.35">
      <c r="A106" s="55" t="s">
        <v>26</v>
      </c>
      <c r="B106" s="56"/>
      <c r="C106" s="56" t="s">
        <v>27</v>
      </c>
      <c r="D106" s="56"/>
      <c r="E106" s="56"/>
      <c r="F106" s="56"/>
      <c r="G106" s="57"/>
      <c r="H106" s="15"/>
      <c r="I106" s="15"/>
      <c r="J106" s="15"/>
      <c r="K106" s="15"/>
      <c r="L106" s="15"/>
      <c r="M106" s="15"/>
      <c r="N106" s="15"/>
      <c r="O106" s="15"/>
      <c r="P106" s="15"/>
    </row>
    <row r="107" spans="1:16" ht="36" customHeight="1" thickBot="1" x14ac:dyDescent="0.35">
      <c r="A107" s="38" t="s">
        <v>28</v>
      </c>
      <c r="B107" s="39"/>
      <c r="C107" s="39"/>
      <c r="D107" s="39"/>
      <c r="E107" s="39"/>
      <c r="F107" s="39"/>
      <c r="G107" s="39"/>
      <c r="H107" s="39"/>
      <c r="I107" s="39"/>
      <c r="J107" s="39"/>
      <c r="K107" s="39"/>
      <c r="L107" s="39"/>
      <c r="M107" s="39"/>
      <c r="N107" s="39"/>
      <c r="O107" s="39"/>
      <c r="P107" s="39"/>
    </row>
    <row r="108" spans="1:16" ht="21.6" thickBot="1" x14ac:dyDescent="0.35">
      <c r="A108" s="40" t="s">
        <v>29</v>
      </c>
      <c r="B108" s="41"/>
      <c r="C108" s="41"/>
      <c r="D108" s="41"/>
      <c r="E108" s="41"/>
      <c r="F108" s="41"/>
      <c r="G108" s="41"/>
      <c r="H108" s="41"/>
      <c r="I108" s="41"/>
      <c r="J108" s="41"/>
      <c r="K108" s="41"/>
      <c r="L108" s="41"/>
      <c r="M108" s="41"/>
      <c r="N108" s="41"/>
      <c r="O108" s="41"/>
      <c r="P108" s="42"/>
    </row>
    <row r="109" spans="1:16" ht="18.600000000000001" thickBot="1" x14ac:dyDescent="0.35">
      <c r="A109" s="35" t="s">
        <v>30</v>
      </c>
      <c r="B109" s="36"/>
      <c r="C109" s="36"/>
      <c r="D109" s="36"/>
      <c r="E109" s="36"/>
      <c r="F109" s="36"/>
      <c r="G109" s="36"/>
      <c r="H109" s="36"/>
      <c r="I109" s="36"/>
      <c r="J109" s="36"/>
      <c r="K109" s="36"/>
      <c r="L109" s="36"/>
      <c r="M109" s="36"/>
      <c r="N109" s="36"/>
      <c r="O109" s="36"/>
      <c r="P109" s="37"/>
    </row>
    <row r="110" spans="1:16" ht="15.75" customHeight="1" x14ac:dyDescent="0.3">
      <c r="A110" s="70" t="s">
        <v>32</v>
      </c>
      <c r="B110" s="71"/>
      <c r="C110" s="71"/>
      <c r="D110" s="71"/>
      <c r="E110" s="71"/>
      <c r="F110" s="71"/>
      <c r="G110" s="71"/>
      <c r="H110" s="71"/>
      <c r="I110" s="71"/>
      <c r="J110" s="71"/>
      <c r="K110" s="71"/>
      <c r="L110" s="71"/>
      <c r="M110" s="71"/>
      <c r="N110" s="71"/>
      <c r="O110" s="71"/>
      <c r="P110" s="72"/>
    </row>
    <row r="111" spans="1:16" x14ac:dyDescent="0.3">
      <c r="A111" s="73"/>
      <c r="B111" s="74"/>
      <c r="C111" s="74"/>
      <c r="D111" s="74"/>
      <c r="E111" s="74"/>
      <c r="F111" s="74"/>
      <c r="G111" s="74"/>
      <c r="H111" s="74"/>
      <c r="I111" s="74"/>
      <c r="J111" s="74"/>
      <c r="K111" s="74"/>
      <c r="L111" s="74"/>
      <c r="M111" s="74"/>
      <c r="N111" s="74"/>
      <c r="O111" s="74"/>
      <c r="P111" s="75"/>
    </row>
    <row r="112" spans="1:16" ht="15.75" customHeight="1" x14ac:dyDescent="0.3">
      <c r="A112" s="73"/>
      <c r="B112" s="74"/>
      <c r="C112" s="74"/>
      <c r="D112" s="74"/>
      <c r="E112" s="74"/>
      <c r="F112" s="74"/>
      <c r="G112" s="74"/>
      <c r="H112" s="74"/>
      <c r="I112" s="74"/>
      <c r="J112" s="74"/>
      <c r="K112" s="74"/>
      <c r="L112" s="74"/>
      <c r="M112" s="74"/>
      <c r="N112" s="74"/>
      <c r="O112" s="74"/>
      <c r="P112" s="75"/>
    </row>
    <row r="113" spans="1:16" x14ac:dyDescent="0.3">
      <c r="A113" s="73"/>
      <c r="B113" s="74"/>
      <c r="C113" s="74"/>
      <c r="D113" s="74"/>
      <c r="E113" s="74"/>
      <c r="F113" s="74"/>
      <c r="G113" s="74"/>
      <c r="H113" s="74"/>
      <c r="I113" s="74"/>
      <c r="J113" s="74"/>
      <c r="K113" s="74"/>
      <c r="L113" s="74"/>
      <c r="M113" s="74"/>
      <c r="N113" s="74"/>
      <c r="O113" s="74"/>
      <c r="P113" s="75"/>
    </row>
    <row r="114" spans="1:16" x14ac:dyDescent="0.3">
      <c r="A114" s="73"/>
      <c r="B114" s="74"/>
      <c r="C114" s="74"/>
      <c r="D114" s="74"/>
      <c r="E114" s="74"/>
      <c r="F114" s="74"/>
      <c r="G114" s="74"/>
      <c r="H114" s="74"/>
      <c r="I114" s="74"/>
      <c r="J114" s="74"/>
      <c r="K114" s="74"/>
      <c r="L114" s="74"/>
      <c r="M114" s="74"/>
      <c r="N114" s="74"/>
      <c r="O114" s="74"/>
      <c r="P114" s="75"/>
    </row>
    <row r="115" spans="1:16" x14ac:dyDescent="0.3">
      <c r="A115" s="73"/>
      <c r="B115" s="74"/>
      <c r="C115" s="74"/>
      <c r="D115" s="74"/>
      <c r="E115" s="74"/>
      <c r="F115" s="74"/>
      <c r="G115" s="74"/>
      <c r="H115" s="74"/>
      <c r="I115" s="74"/>
      <c r="J115" s="74"/>
      <c r="K115" s="74"/>
      <c r="L115" s="74"/>
      <c r="M115" s="74"/>
      <c r="N115" s="74"/>
      <c r="O115" s="74"/>
      <c r="P115" s="75"/>
    </row>
    <row r="116" spans="1:16" x14ac:dyDescent="0.3">
      <c r="A116" s="73"/>
      <c r="B116" s="74"/>
      <c r="C116" s="74"/>
      <c r="D116" s="74"/>
      <c r="E116" s="74"/>
      <c r="F116" s="74"/>
      <c r="G116" s="74"/>
      <c r="H116" s="74"/>
      <c r="I116" s="74"/>
      <c r="J116" s="74"/>
      <c r="K116" s="74"/>
      <c r="L116" s="74"/>
      <c r="M116" s="74"/>
      <c r="N116" s="74"/>
      <c r="O116" s="74"/>
      <c r="P116" s="75"/>
    </row>
    <row r="117" spans="1:16" x14ac:dyDescent="0.3">
      <c r="A117" s="73"/>
      <c r="B117" s="74"/>
      <c r="C117" s="74"/>
      <c r="D117" s="74"/>
      <c r="E117" s="74"/>
      <c r="F117" s="74"/>
      <c r="G117" s="74"/>
      <c r="H117" s="74"/>
      <c r="I117" s="74"/>
      <c r="J117" s="74"/>
      <c r="K117" s="74"/>
      <c r="L117" s="74"/>
      <c r="M117" s="74"/>
      <c r="N117" s="74"/>
      <c r="O117" s="74"/>
      <c r="P117" s="75"/>
    </row>
    <row r="118" spans="1:16" ht="15" thickBot="1" x14ac:dyDescent="0.35">
      <c r="A118" s="76"/>
      <c r="B118" s="77"/>
      <c r="C118" s="77"/>
      <c r="D118" s="77"/>
      <c r="E118" s="77"/>
      <c r="F118" s="77"/>
      <c r="G118" s="77"/>
      <c r="H118" s="77"/>
      <c r="I118" s="77"/>
      <c r="J118" s="77"/>
      <c r="K118" s="77"/>
      <c r="L118" s="77"/>
      <c r="M118" s="77"/>
      <c r="N118" s="77"/>
      <c r="O118" s="77"/>
      <c r="P118" s="78"/>
    </row>
    <row r="120" spans="1:16" x14ac:dyDescent="0.3">
      <c r="B120" s="15"/>
      <c r="C120" s="15"/>
      <c r="D120" s="15"/>
      <c r="E120" s="15"/>
      <c r="F120" s="15"/>
      <c r="G120" s="15"/>
    </row>
    <row r="121" spans="1:16" x14ac:dyDescent="0.3">
      <c r="B121" s="79" t="s">
        <v>34</v>
      </c>
      <c r="C121" s="79"/>
      <c r="D121" s="79"/>
      <c r="E121" s="79"/>
      <c r="F121" s="15"/>
      <c r="G121" s="15"/>
    </row>
    <row r="122" spans="1:16" x14ac:dyDescent="0.3">
      <c r="B122" s="79"/>
      <c r="C122" s="79"/>
      <c r="D122" s="79"/>
      <c r="E122" s="79"/>
      <c r="F122" s="15"/>
      <c r="G122" s="15"/>
    </row>
  </sheetData>
  <sheetProtection autoFilter="0" pivotTables="0"/>
  <mergeCells count="36">
    <mergeCell ref="A110:P118"/>
    <mergeCell ref="B121:E122"/>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96:F97"/>
    <mergeCell ref="A98:F98"/>
    <mergeCell ref="A99:B99"/>
    <mergeCell ref="C99:F99"/>
    <mergeCell ref="A100:B100"/>
    <mergeCell ref="C100:F100"/>
    <mergeCell ref="A105:B105"/>
    <mergeCell ref="C105:G105"/>
    <mergeCell ref="A106:B106"/>
    <mergeCell ref="C106:G106"/>
    <mergeCell ref="A101:B101"/>
    <mergeCell ref="C101:F101"/>
    <mergeCell ref="A109:P109"/>
    <mergeCell ref="A107:P107"/>
    <mergeCell ref="A108:P108"/>
    <mergeCell ref="A103:G103"/>
    <mergeCell ref="A104:B104"/>
    <mergeCell ref="C104:G104"/>
  </mergeCells>
  <pageMargins left="0.25" right="0.25"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774D-7BFE-41DC-A7AF-C3C700A22BBA}">
  <sheetPr>
    <pageSetUpPr fitToPage="1"/>
  </sheetPr>
  <dimension ref="A1:P122"/>
  <sheetViews>
    <sheetView zoomScale="85" zoomScaleNormal="85" workbookViewId="0">
      <selection sqref="A1:P1"/>
    </sheetView>
  </sheetViews>
  <sheetFormatPr baseColWidth="10" defaultRowHeight="14.4" x14ac:dyDescent="0.3"/>
  <cols>
    <col min="1" max="1" width="18" bestFit="1" customWidth="1"/>
    <col min="2" max="2" width="56.44140625" customWidth="1"/>
    <col min="3" max="3" width="18.33203125" bestFit="1" customWidth="1"/>
    <col min="4" max="4" width="24.5546875" bestFit="1" customWidth="1"/>
    <col min="5" max="5" width="11.44140625" bestFit="1" customWidth="1"/>
    <col min="6" max="6" width="10.109375" bestFit="1" customWidth="1"/>
    <col min="7" max="7" width="21.5546875" customWidth="1"/>
    <col min="8" max="11" width="6.33203125" customWidth="1"/>
    <col min="12" max="12" width="10" bestFit="1" customWidth="1"/>
    <col min="13" max="13" width="13.88671875" bestFit="1" customWidth="1"/>
    <col min="14" max="14" width="19" customWidth="1"/>
    <col min="15" max="15" width="14.5546875" customWidth="1"/>
    <col min="16" max="16" width="29" customWidth="1"/>
  </cols>
  <sheetData>
    <row r="1" spans="1:16" ht="21" x14ac:dyDescent="0.4">
      <c r="A1" s="80" t="s">
        <v>31</v>
      </c>
      <c r="B1" s="81"/>
      <c r="C1" s="81"/>
      <c r="D1" s="81"/>
      <c r="E1" s="81"/>
      <c r="F1" s="81"/>
      <c r="G1" s="81"/>
      <c r="H1" s="81"/>
      <c r="I1" s="81"/>
      <c r="J1" s="81"/>
      <c r="K1" s="81"/>
      <c r="L1" s="81"/>
      <c r="M1" s="81"/>
      <c r="N1" s="81"/>
      <c r="O1" s="81"/>
      <c r="P1" s="82"/>
    </row>
    <row r="2" spans="1:16" ht="21" x14ac:dyDescent="0.4">
      <c r="A2" s="83" t="s">
        <v>128</v>
      </c>
      <c r="B2" s="84"/>
      <c r="C2" s="84"/>
      <c r="D2" s="84"/>
      <c r="E2" s="84"/>
      <c r="F2" s="84"/>
      <c r="G2" s="84"/>
      <c r="H2" s="84"/>
      <c r="I2" s="84"/>
      <c r="J2" s="84"/>
      <c r="K2" s="84"/>
      <c r="L2" s="84"/>
      <c r="M2" s="84"/>
      <c r="N2" s="84"/>
      <c r="O2" s="84"/>
      <c r="P2" s="85"/>
    </row>
    <row r="3" spans="1:16" ht="21.6" thickBot="1" x14ac:dyDescent="0.45">
      <c r="A3" s="86" t="s">
        <v>35</v>
      </c>
      <c r="B3" s="87"/>
      <c r="C3" s="87"/>
      <c r="D3" s="87"/>
      <c r="E3" s="87"/>
      <c r="F3" s="87"/>
      <c r="G3" s="87"/>
      <c r="H3" s="87"/>
      <c r="I3" s="87"/>
      <c r="J3" s="87"/>
      <c r="K3" s="87"/>
      <c r="L3" s="87"/>
      <c r="M3" s="87"/>
      <c r="N3" s="87"/>
      <c r="O3" s="87"/>
      <c r="P3" s="88"/>
    </row>
    <row r="4" spans="1:16" ht="46.5" customHeight="1" thickBot="1" x14ac:dyDescent="0.35">
      <c r="A4" s="89" t="s">
        <v>0</v>
      </c>
      <c r="B4" s="89" t="s">
        <v>1</v>
      </c>
      <c r="C4" s="89" t="s">
        <v>2</v>
      </c>
      <c r="D4" s="89" t="s">
        <v>3</v>
      </c>
      <c r="E4" s="89" t="s">
        <v>4</v>
      </c>
      <c r="F4" s="89" t="s">
        <v>5</v>
      </c>
      <c r="G4" s="89" t="s">
        <v>6</v>
      </c>
      <c r="H4" s="91" t="s">
        <v>7</v>
      </c>
      <c r="I4" s="92"/>
      <c r="J4" s="92"/>
      <c r="K4" s="93"/>
      <c r="L4" s="59" t="s">
        <v>8</v>
      </c>
      <c r="M4" s="59" t="s">
        <v>9</v>
      </c>
      <c r="N4" s="59" t="s">
        <v>10</v>
      </c>
      <c r="O4" s="59" t="s">
        <v>11</v>
      </c>
      <c r="P4" s="59" t="s">
        <v>12</v>
      </c>
    </row>
    <row r="5" spans="1:16" ht="46.5" customHeight="1" thickBot="1" x14ac:dyDescent="0.35">
      <c r="A5" s="90"/>
      <c r="B5" s="90"/>
      <c r="C5" s="90"/>
      <c r="D5" s="90"/>
      <c r="E5" s="90"/>
      <c r="F5" s="90"/>
      <c r="G5" s="90"/>
      <c r="H5" s="1" t="s">
        <v>13</v>
      </c>
      <c r="I5" s="1" t="s">
        <v>14</v>
      </c>
      <c r="J5" s="1" t="s">
        <v>15</v>
      </c>
      <c r="K5" s="1" t="s">
        <v>16</v>
      </c>
      <c r="L5" s="60"/>
      <c r="M5" s="60"/>
      <c r="N5" s="60"/>
      <c r="O5" s="60"/>
      <c r="P5" s="60"/>
    </row>
    <row r="6" spans="1:16" x14ac:dyDescent="0.3">
      <c r="A6" s="2">
        <v>211</v>
      </c>
      <c r="B6" s="16" t="s">
        <v>36</v>
      </c>
      <c r="C6" s="17">
        <f>40000*0.335+40.94</f>
        <v>13440.94</v>
      </c>
      <c r="D6" s="17">
        <f>40000*0.335+40.94</f>
        <v>13440.94</v>
      </c>
      <c r="E6" s="2"/>
      <c r="F6" s="2" t="s">
        <v>124</v>
      </c>
      <c r="G6" s="2" t="s">
        <v>19</v>
      </c>
      <c r="H6" s="3">
        <v>0.25</v>
      </c>
      <c r="I6" s="3">
        <v>0.25</v>
      </c>
      <c r="J6" s="3">
        <v>0.25</v>
      </c>
      <c r="K6" s="3">
        <v>0.25</v>
      </c>
      <c r="L6" s="4">
        <v>2022</v>
      </c>
      <c r="M6" s="4" t="s">
        <v>119</v>
      </c>
      <c r="N6" s="4" t="s">
        <v>120</v>
      </c>
      <c r="O6" s="4">
        <v>0</v>
      </c>
      <c r="P6" s="5" t="s">
        <v>22</v>
      </c>
    </row>
    <row r="7" spans="1:16" x14ac:dyDescent="0.3">
      <c r="A7" s="2">
        <v>213</v>
      </c>
      <c r="B7" s="16" t="s">
        <v>37</v>
      </c>
      <c r="C7" s="17">
        <f>1500*0.335</f>
        <v>502.50000000000006</v>
      </c>
      <c r="D7" s="17">
        <f>1500*0.335</f>
        <v>502.50000000000006</v>
      </c>
      <c r="E7" s="2"/>
      <c r="F7" s="2" t="s">
        <v>124</v>
      </c>
      <c r="G7" s="2" t="s">
        <v>19</v>
      </c>
      <c r="H7" s="3">
        <v>0.25</v>
      </c>
      <c r="I7" s="3">
        <v>0.25</v>
      </c>
      <c r="J7" s="3">
        <v>0.25</v>
      </c>
      <c r="K7" s="3">
        <v>0.25</v>
      </c>
      <c r="L7" s="4">
        <v>2022</v>
      </c>
      <c r="M7" s="4" t="s">
        <v>119</v>
      </c>
      <c r="N7" s="4" t="s">
        <v>120</v>
      </c>
      <c r="O7" s="4">
        <v>0</v>
      </c>
      <c r="P7" s="5" t="s">
        <v>22</v>
      </c>
    </row>
    <row r="8" spans="1:16" ht="28.8" x14ac:dyDescent="0.3">
      <c r="A8" s="2">
        <v>214</v>
      </c>
      <c r="B8" s="16" t="s">
        <v>38</v>
      </c>
      <c r="C8" s="17">
        <f>45000*0.335</f>
        <v>15075</v>
      </c>
      <c r="D8" s="17">
        <f>45000*0.335</f>
        <v>15075</v>
      </c>
      <c r="E8" s="2"/>
      <c r="F8" s="2" t="s">
        <v>124</v>
      </c>
      <c r="G8" s="2" t="s">
        <v>19</v>
      </c>
      <c r="H8" s="3">
        <v>0.25</v>
      </c>
      <c r="I8" s="3">
        <v>0.25</v>
      </c>
      <c r="J8" s="3">
        <v>0.25</v>
      </c>
      <c r="K8" s="3">
        <v>0.25</v>
      </c>
      <c r="L8" s="4">
        <v>2022</v>
      </c>
      <c r="M8" s="4" t="s">
        <v>119</v>
      </c>
      <c r="N8" s="4" t="s">
        <v>120</v>
      </c>
      <c r="O8" s="4">
        <v>0</v>
      </c>
      <c r="P8" s="5" t="s">
        <v>22</v>
      </c>
    </row>
    <row r="9" spans="1:16" x14ac:dyDescent="0.3">
      <c r="A9" s="2">
        <v>215</v>
      </c>
      <c r="B9" s="16" t="s">
        <v>39</v>
      </c>
      <c r="C9" s="17">
        <f>70000*0.335</f>
        <v>23450</v>
      </c>
      <c r="D9" s="17">
        <f>70000*0.335</f>
        <v>23450</v>
      </c>
      <c r="E9" s="2"/>
      <c r="F9" s="2" t="s">
        <v>124</v>
      </c>
      <c r="G9" s="2" t="s">
        <v>19</v>
      </c>
      <c r="H9" s="3">
        <v>0.25</v>
      </c>
      <c r="I9" s="3">
        <v>0.25</v>
      </c>
      <c r="J9" s="3">
        <v>0.25</v>
      </c>
      <c r="K9" s="3">
        <v>0.25</v>
      </c>
      <c r="L9" s="4">
        <v>2022</v>
      </c>
      <c r="M9" s="4" t="s">
        <v>119</v>
      </c>
      <c r="N9" s="4" t="s">
        <v>120</v>
      </c>
      <c r="O9" s="4">
        <v>0</v>
      </c>
      <c r="P9" s="5" t="s">
        <v>22</v>
      </c>
    </row>
    <row r="10" spans="1:16" x14ac:dyDescent="0.3">
      <c r="A10" s="2">
        <v>216</v>
      </c>
      <c r="B10" s="16" t="s">
        <v>40</v>
      </c>
      <c r="C10" s="17">
        <f>10500*0.335</f>
        <v>3517.5</v>
      </c>
      <c r="D10" s="17">
        <f>10500*0.335</f>
        <v>3517.5</v>
      </c>
      <c r="E10" s="2"/>
      <c r="F10" s="2" t="s">
        <v>124</v>
      </c>
      <c r="G10" s="2" t="s">
        <v>19</v>
      </c>
      <c r="H10" s="3">
        <v>0.25</v>
      </c>
      <c r="I10" s="3">
        <v>0.25</v>
      </c>
      <c r="J10" s="3">
        <v>0.25</v>
      </c>
      <c r="K10" s="3">
        <v>0.25</v>
      </c>
      <c r="L10" s="4">
        <v>2022</v>
      </c>
      <c r="M10" s="4" t="s">
        <v>119</v>
      </c>
      <c r="N10" s="4" t="s">
        <v>120</v>
      </c>
      <c r="O10" s="4">
        <v>0</v>
      </c>
      <c r="P10" s="5" t="s">
        <v>22</v>
      </c>
    </row>
    <row r="11" spans="1:16" x14ac:dyDescent="0.3">
      <c r="A11" s="2">
        <v>217</v>
      </c>
      <c r="B11" s="16" t="s">
        <v>41</v>
      </c>
      <c r="C11" s="17">
        <f>13000*0.335</f>
        <v>4355</v>
      </c>
      <c r="D11" s="17">
        <f>13000*0.335</f>
        <v>4355</v>
      </c>
      <c r="E11" s="2"/>
      <c r="F11" s="2" t="s">
        <v>124</v>
      </c>
      <c r="G11" s="2" t="s">
        <v>19</v>
      </c>
      <c r="H11" s="3">
        <v>0.25</v>
      </c>
      <c r="I11" s="3">
        <v>0.25</v>
      </c>
      <c r="J11" s="3">
        <v>0.25</v>
      </c>
      <c r="K11" s="3">
        <v>0.25</v>
      </c>
      <c r="L11" s="4">
        <v>2022</v>
      </c>
      <c r="M11" s="4" t="s">
        <v>119</v>
      </c>
      <c r="N11" s="4" t="s">
        <v>120</v>
      </c>
      <c r="O11" s="4">
        <v>0</v>
      </c>
      <c r="P11" s="5" t="s">
        <v>22</v>
      </c>
    </row>
    <row r="12" spans="1:16" ht="28.8" x14ac:dyDescent="0.3">
      <c r="A12" s="2">
        <v>221</v>
      </c>
      <c r="B12" s="16" t="s">
        <v>42</v>
      </c>
      <c r="C12" s="17">
        <f>35000*0.335</f>
        <v>11725</v>
      </c>
      <c r="D12" s="17">
        <f>35000*0.335</f>
        <v>11725</v>
      </c>
      <c r="E12" s="2"/>
      <c r="F12" s="2" t="s">
        <v>124</v>
      </c>
      <c r="G12" s="2" t="s">
        <v>19</v>
      </c>
      <c r="H12" s="3">
        <v>0.25</v>
      </c>
      <c r="I12" s="3">
        <v>0.25</v>
      </c>
      <c r="J12" s="3">
        <v>0.25</v>
      </c>
      <c r="K12" s="3">
        <v>0.25</v>
      </c>
      <c r="L12" s="4">
        <v>2022</v>
      </c>
      <c r="M12" s="4" t="s">
        <v>119</v>
      </c>
      <c r="N12" s="4" t="s">
        <v>120</v>
      </c>
      <c r="O12" s="4">
        <v>0</v>
      </c>
      <c r="P12" s="5" t="s">
        <v>22</v>
      </c>
    </row>
    <row r="13" spans="1:16" x14ac:dyDescent="0.3">
      <c r="A13" s="2">
        <v>223</v>
      </c>
      <c r="B13" s="16" t="s">
        <v>121</v>
      </c>
      <c r="C13" s="17">
        <f>1000*0.335</f>
        <v>335</v>
      </c>
      <c r="D13" s="17">
        <f>1000*0.335</f>
        <v>335</v>
      </c>
      <c r="E13" s="2">
        <v>4</v>
      </c>
      <c r="F13" s="2" t="s">
        <v>124</v>
      </c>
      <c r="G13" s="2" t="s">
        <v>19</v>
      </c>
      <c r="H13" s="3">
        <v>0.25</v>
      </c>
      <c r="I13" s="3">
        <v>0.25</v>
      </c>
      <c r="J13" s="3">
        <v>0.25</v>
      </c>
      <c r="K13" s="3">
        <v>0.25</v>
      </c>
      <c r="L13" s="4">
        <v>2022</v>
      </c>
      <c r="M13" s="4" t="s">
        <v>119</v>
      </c>
      <c r="N13" s="4" t="s">
        <v>120</v>
      </c>
      <c r="O13" s="4">
        <v>0</v>
      </c>
      <c r="P13" s="5" t="s">
        <v>22</v>
      </c>
    </row>
    <row r="14" spans="1:16" x14ac:dyDescent="0.3">
      <c r="A14" s="2">
        <v>242</v>
      </c>
      <c r="B14" s="16" t="s">
        <v>43</v>
      </c>
      <c r="C14" s="17">
        <f>500*0.335</f>
        <v>167.5</v>
      </c>
      <c r="D14" s="17">
        <f>500*0.335</f>
        <v>167.5</v>
      </c>
      <c r="E14" s="2">
        <v>1</v>
      </c>
      <c r="F14" s="2" t="s">
        <v>124</v>
      </c>
      <c r="G14" s="2" t="s">
        <v>19</v>
      </c>
      <c r="H14" s="3"/>
      <c r="I14" s="3">
        <v>1</v>
      </c>
      <c r="J14" s="3"/>
      <c r="K14" s="3"/>
      <c r="L14" s="4">
        <v>2022</v>
      </c>
      <c r="M14" s="4" t="s">
        <v>119</v>
      </c>
      <c r="N14" s="4" t="s">
        <v>120</v>
      </c>
      <c r="O14" s="4">
        <v>0</v>
      </c>
      <c r="P14" s="5" t="s">
        <v>22</v>
      </c>
    </row>
    <row r="15" spans="1:16" x14ac:dyDescent="0.3">
      <c r="A15" s="2">
        <v>243</v>
      </c>
      <c r="B15" s="16" t="s">
        <v>113</v>
      </c>
      <c r="C15" s="17">
        <f>500*0.335</f>
        <v>167.5</v>
      </c>
      <c r="D15" s="17">
        <f>500*0.335</f>
        <v>167.5</v>
      </c>
      <c r="E15" s="2">
        <v>1</v>
      </c>
      <c r="F15" s="2" t="s">
        <v>124</v>
      </c>
      <c r="G15" s="2" t="s">
        <v>19</v>
      </c>
      <c r="H15" s="3"/>
      <c r="I15" s="3">
        <v>1</v>
      </c>
      <c r="J15" s="3"/>
      <c r="K15" s="3"/>
      <c r="L15" s="4">
        <v>2022</v>
      </c>
      <c r="M15" s="4" t="s">
        <v>119</v>
      </c>
      <c r="N15" s="4" t="s">
        <v>120</v>
      </c>
      <c r="O15" s="4">
        <v>0</v>
      </c>
      <c r="P15" s="5" t="s">
        <v>22</v>
      </c>
    </row>
    <row r="16" spans="1:16" x14ac:dyDescent="0.3">
      <c r="A16" s="2">
        <v>244</v>
      </c>
      <c r="B16" s="16" t="s">
        <v>114</v>
      </c>
      <c r="C16" s="17">
        <f>11000*0.335</f>
        <v>3685</v>
      </c>
      <c r="D16" s="17">
        <f>11000*0.335</f>
        <v>3685</v>
      </c>
      <c r="E16" s="2"/>
      <c r="F16" s="2" t="s">
        <v>124</v>
      </c>
      <c r="G16" s="2" t="s">
        <v>19</v>
      </c>
      <c r="H16" s="3">
        <v>0.25</v>
      </c>
      <c r="I16" s="3">
        <v>0.25</v>
      </c>
      <c r="J16" s="3">
        <v>0.25</v>
      </c>
      <c r="K16" s="3">
        <v>0.25</v>
      </c>
      <c r="L16" s="4">
        <v>2022</v>
      </c>
      <c r="M16" s="4" t="s">
        <v>119</v>
      </c>
      <c r="N16" s="4" t="s">
        <v>120</v>
      </c>
      <c r="O16" s="4">
        <v>0</v>
      </c>
      <c r="P16" s="5" t="s">
        <v>22</v>
      </c>
    </row>
    <row r="17" spans="1:16" x14ac:dyDescent="0.3">
      <c r="A17" s="2">
        <v>245</v>
      </c>
      <c r="B17" s="16" t="s">
        <v>44</v>
      </c>
      <c r="C17" s="17">
        <f>7500*0.335</f>
        <v>2512.5</v>
      </c>
      <c r="D17" s="17">
        <f>7500*0.335</f>
        <v>2512.5</v>
      </c>
      <c r="E17" s="2"/>
      <c r="F17" s="2" t="s">
        <v>124</v>
      </c>
      <c r="G17" s="2" t="s">
        <v>19</v>
      </c>
      <c r="H17" s="3">
        <v>0.25</v>
      </c>
      <c r="I17" s="3">
        <v>0.25</v>
      </c>
      <c r="J17" s="3">
        <v>0.25</v>
      </c>
      <c r="K17" s="3">
        <v>0.25</v>
      </c>
      <c r="L17" s="4">
        <v>2022</v>
      </c>
      <c r="M17" s="4" t="s">
        <v>119</v>
      </c>
      <c r="N17" s="4" t="s">
        <v>120</v>
      </c>
      <c r="O17" s="4">
        <v>0</v>
      </c>
      <c r="P17" s="5" t="s">
        <v>22</v>
      </c>
    </row>
    <row r="18" spans="1:16" x14ac:dyDescent="0.3">
      <c r="A18" s="2">
        <v>246</v>
      </c>
      <c r="B18" s="16" t="s">
        <v>45</v>
      </c>
      <c r="C18" s="17">
        <f>33000*0.335</f>
        <v>11055</v>
      </c>
      <c r="D18" s="17">
        <f>33000*0.335</f>
        <v>11055</v>
      </c>
      <c r="E18" s="2"/>
      <c r="F18" s="2" t="s">
        <v>124</v>
      </c>
      <c r="G18" s="2" t="s">
        <v>19</v>
      </c>
      <c r="H18" s="3">
        <v>0.25</v>
      </c>
      <c r="I18" s="3">
        <v>0.25</v>
      </c>
      <c r="J18" s="3">
        <v>0.25</v>
      </c>
      <c r="K18" s="3">
        <v>0.25</v>
      </c>
      <c r="L18" s="4">
        <v>2022</v>
      </c>
      <c r="M18" s="4" t="s">
        <v>119</v>
      </c>
      <c r="N18" s="4" t="s">
        <v>120</v>
      </c>
      <c r="O18" s="4">
        <v>0</v>
      </c>
      <c r="P18" s="5" t="s">
        <v>22</v>
      </c>
    </row>
    <row r="19" spans="1:16" x14ac:dyDescent="0.3">
      <c r="A19" s="2">
        <v>247</v>
      </c>
      <c r="B19" s="16" t="s">
        <v>46</v>
      </c>
      <c r="C19" s="17">
        <f>5000*0.335</f>
        <v>1675</v>
      </c>
      <c r="D19" s="17">
        <f>5000*0.335</f>
        <v>1675</v>
      </c>
      <c r="E19" s="2"/>
      <c r="F19" s="2" t="s">
        <v>124</v>
      </c>
      <c r="G19" s="2" t="s">
        <v>19</v>
      </c>
      <c r="H19" s="3">
        <v>0.25</v>
      </c>
      <c r="I19" s="3">
        <v>0.25</v>
      </c>
      <c r="J19" s="3">
        <v>0.25</v>
      </c>
      <c r="K19" s="3">
        <v>0.25</v>
      </c>
      <c r="L19" s="4">
        <v>2022</v>
      </c>
      <c r="M19" s="4" t="s">
        <v>119</v>
      </c>
      <c r="N19" s="4" t="s">
        <v>120</v>
      </c>
      <c r="O19" s="4">
        <v>0</v>
      </c>
      <c r="P19" s="5" t="s">
        <v>22</v>
      </c>
    </row>
    <row r="20" spans="1:16" x14ac:dyDescent="0.3">
      <c r="A20" s="2">
        <v>249</v>
      </c>
      <c r="B20" s="16" t="s">
        <v>47</v>
      </c>
      <c r="C20" s="17">
        <f>35000*0.335</f>
        <v>11725</v>
      </c>
      <c r="D20" s="17">
        <f>35000*0.335</f>
        <v>11725</v>
      </c>
      <c r="E20" s="2"/>
      <c r="F20" s="2" t="s">
        <v>124</v>
      </c>
      <c r="G20" s="2" t="s">
        <v>19</v>
      </c>
      <c r="H20" s="3">
        <v>0.25</v>
      </c>
      <c r="I20" s="3">
        <v>0.25</v>
      </c>
      <c r="J20" s="3">
        <v>0.25</v>
      </c>
      <c r="K20" s="3">
        <v>0.25</v>
      </c>
      <c r="L20" s="4">
        <v>2022</v>
      </c>
      <c r="M20" s="4" t="s">
        <v>119</v>
      </c>
      <c r="N20" s="4" t="s">
        <v>120</v>
      </c>
      <c r="O20" s="4">
        <v>0</v>
      </c>
      <c r="P20" s="5" t="s">
        <v>22</v>
      </c>
    </row>
    <row r="21" spans="1:16" x14ac:dyDescent="0.3">
      <c r="A21" s="2">
        <v>252</v>
      </c>
      <c r="B21" s="16" t="s">
        <v>48</v>
      </c>
      <c r="C21" s="17">
        <f>15000*0.335</f>
        <v>5025</v>
      </c>
      <c r="D21" s="17">
        <f>15000*0.335</f>
        <v>5025</v>
      </c>
      <c r="E21" s="2"/>
      <c r="F21" s="2" t="s">
        <v>122</v>
      </c>
      <c r="G21" s="2" t="s">
        <v>19</v>
      </c>
      <c r="H21" s="3">
        <v>0.25</v>
      </c>
      <c r="I21" s="3">
        <v>0.25</v>
      </c>
      <c r="J21" s="3">
        <v>0.25</v>
      </c>
      <c r="K21" s="3">
        <v>0.25</v>
      </c>
      <c r="L21" s="4">
        <v>2022</v>
      </c>
      <c r="M21" s="4" t="s">
        <v>119</v>
      </c>
      <c r="N21" s="4" t="s">
        <v>120</v>
      </c>
      <c r="O21" s="4">
        <v>0</v>
      </c>
      <c r="P21" s="5" t="s">
        <v>22</v>
      </c>
    </row>
    <row r="22" spans="1:16" ht="28.8" x14ac:dyDescent="0.3">
      <c r="A22" s="2">
        <v>253</v>
      </c>
      <c r="B22" s="16" t="s">
        <v>49</v>
      </c>
      <c r="C22" s="17">
        <f>12000*0.335</f>
        <v>4020.0000000000005</v>
      </c>
      <c r="D22" s="17">
        <f>12000*0.335</f>
        <v>4020.0000000000005</v>
      </c>
      <c r="E22" s="2"/>
      <c r="F22" s="2" t="s">
        <v>124</v>
      </c>
      <c r="G22" s="2" t="s">
        <v>19</v>
      </c>
      <c r="H22" s="3">
        <v>0.25</v>
      </c>
      <c r="I22" s="3">
        <v>0.25</v>
      </c>
      <c r="J22" s="3">
        <v>0.25</v>
      </c>
      <c r="K22" s="3">
        <v>0.25</v>
      </c>
      <c r="L22" s="4">
        <v>2022</v>
      </c>
      <c r="M22" s="4" t="s">
        <v>119</v>
      </c>
      <c r="N22" s="4" t="s">
        <v>120</v>
      </c>
      <c r="O22" s="4">
        <v>0</v>
      </c>
      <c r="P22" s="5" t="s">
        <v>22</v>
      </c>
    </row>
    <row r="23" spans="1:16" x14ac:dyDescent="0.3">
      <c r="A23" s="2">
        <v>255</v>
      </c>
      <c r="B23" s="16" t="s">
        <v>50</v>
      </c>
      <c r="C23" s="17">
        <f>1200*0.335</f>
        <v>402</v>
      </c>
      <c r="D23" s="17">
        <f>1200*0.335</f>
        <v>402</v>
      </c>
      <c r="E23" s="2">
        <v>3</v>
      </c>
      <c r="F23" s="2" t="s">
        <v>124</v>
      </c>
      <c r="G23" s="2" t="s">
        <v>19</v>
      </c>
      <c r="H23" s="3">
        <v>0.5</v>
      </c>
      <c r="I23" s="3"/>
      <c r="J23" s="3">
        <v>0.5</v>
      </c>
      <c r="K23" s="3"/>
      <c r="L23" s="4">
        <v>2022</v>
      </c>
      <c r="M23" s="4" t="s">
        <v>119</v>
      </c>
      <c r="N23" s="4" t="s">
        <v>120</v>
      </c>
      <c r="O23" s="4">
        <v>0</v>
      </c>
      <c r="P23" s="5"/>
    </row>
    <row r="24" spans="1:16" x14ac:dyDescent="0.3">
      <c r="A24" s="2">
        <v>256</v>
      </c>
      <c r="B24" s="16" t="s">
        <v>51</v>
      </c>
      <c r="C24" s="17">
        <f>11500*0.335</f>
        <v>3852.5000000000005</v>
      </c>
      <c r="D24" s="17">
        <f>11500*0.335</f>
        <v>3852.5000000000005</v>
      </c>
      <c r="E24" s="2"/>
      <c r="F24" s="2" t="s">
        <v>124</v>
      </c>
      <c r="G24" s="2" t="s">
        <v>19</v>
      </c>
      <c r="H24" s="3">
        <v>0.25</v>
      </c>
      <c r="I24" s="3">
        <v>0.25</v>
      </c>
      <c r="J24" s="3">
        <v>0.25</v>
      </c>
      <c r="K24" s="3">
        <v>0.25</v>
      </c>
      <c r="L24" s="4">
        <v>2022</v>
      </c>
      <c r="M24" s="4" t="s">
        <v>119</v>
      </c>
      <c r="N24" s="4" t="s">
        <v>120</v>
      </c>
      <c r="O24" s="4">
        <v>0</v>
      </c>
      <c r="P24" s="5" t="s">
        <v>22</v>
      </c>
    </row>
    <row r="25" spans="1:16" x14ac:dyDescent="0.3">
      <c r="A25" s="2">
        <v>259</v>
      </c>
      <c r="B25" s="16" t="s">
        <v>52</v>
      </c>
      <c r="C25" s="17"/>
      <c r="D25" s="17"/>
      <c r="E25" s="2"/>
      <c r="F25" s="2"/>
      <c r="G25" s="2"/>
      <c r="H25" s="3"/>
      <c r="I25" s="3"/>
      <c r="J25" s="3"/>
      <c r="K25" s="3"/>
      <c r="L25" s="4"/>
      <c r="M25" s="4"/>
      <c r="N25" s="4"/>
      <c r="O25" s="4"/>
      <c r="P25" s="5"/>
    </row>
    <row r="26" spans="1:16" x14ac:dyDescent="0.3">
      <c r="A26" s="2">
        <v>261</v>
      </c>
      <c r="B26" s="16" t="s">
        <v>53</v>
      </c>
      <c r="C26" s="17">
        <f>222506*0.335</f>
        <v>74539.510000000009</v>
      </c>
      <c r="D26" s="17">
        <f>222506*0.335</f>
        <v>74539.510000000009</v>
      </c>
      <c r="E26" s="2"/>
      <c r="F26" s="2" t="s">
        <v>123</v>
      </c>
      <c r="G26" s="2" t="s">
        <v>19</v>
      </c>
      <c r="H26" s="3">
        <v>0.25</v>
      </c>
      <c r="I26" s="3">
        <v>0.25</v>
      </c>
      <c r="J26" s="3">
        <v>0.25</v>
      </c>
      <c r="K26" s="3">
        <v>0.25</v>
      </c>
      <c r="L26" s="4">
        <v>2022</v>
      </c>
      <c r="M26" s="4" t="s">
        <v>119</v>
      </c>
      <c r="N26" s="4" t="s">
        <v>120</v>
      </c>
      <c r="O26" s="4">
        <v>0</v>
      </c>
      <c r="P26" s="5" t="s">
        <v>22</v>
      </c>
    </row>
    <row r="27" spans="1:16" x14ac:dyDescent="0.3">
      <c r="A27" s="2">
        <v>271</v>
      </c>
      <c r="B27" s="16" t="s">
        <v>54</v>
      </c>
      <c r="C27" s="17">
        <f>44500*0.335</f>
        <v>14907.5</v>
      </c>
      <c r="D27" s="17">
        <f>44500*0.335</f>
        <v>14907.5</v>
      </c>
      <c r="E27" s="2"/>
      <c r="F27" s="2" t="s">
        <v>124</v>
      </c>
      <c r="G27" s="2" t="s">
        <v>19</v>
      </c>
      <c r="H27" s="3">
        <v>0.25</v>
      </c>
      <c r="I27" s="3">
        <v>0.25</v>
      </c>
      <c r="J27" s="3">
        <v>0.25</v>
      </c>
      <c r="K27" s="3">
        <v>0.25</v>
      </c>
      <c r="L27" s="4">
        <v>2022</v>
      </c>
      <c r="M27" s="4" t="s">
        <v>119</v>
      </c>
      <c r="N27" s="4" t="s">
        <v>120</v>
      </c>
      <c r="O27" s="4">
        <v>0</v>
      </c>
      <c r="P27" s="5" t="s">
        <v>22</v>
      </c>
    </row>
    <row r="28" spans="1:16" x14ac:dyDescent="0.3">
      <c r="A28" s="2">
        <v>272</v>
      </c>
      <c r="B28" s="16" t="s">
        <v>55</v>
      </c>
      <c r="C28" s="17">
        <f>15000*0.335</f>
        <v>5025</v>
      </c>
      <c r="D28" s="17">
        <f>15000*0.335</f>
        <v>5025</v>
      </c>
      <c r="E28" s="2"/>
      <c r="F28" s="2" t="s">
        <v>124</v>
      </c>
      <c r="G28" s="2" t="s">
        <v>19</v>
      </c>
      <c r="H28" s="3">
        <v>0.25</v>
      </c>
      <c r="I28" s="3">
        <v>0.25</v>
      </c>
      <c r="J28" s="3">
        <v>0.25</v>
      </c>
      <c r="K28" s="3">
        <v>0.25</v>
      </c>
      <c r="L28" s="4">
        <v>2022</v>
      </c>
      <c r="M28" s="4" t="s">
        <v>119</v>
      </c>
      <c r="N28" s="4" t="s">
        <v>120</v>
      </c>
      <c r="O28" s="4">
        <v>0</v>
      </c>
      <c r="P28" s="5" t="s">
        <v>22</v>
      </c>
    </row>
    <row r="29" spans="1:16" x14ac:dyDescent="0.3">
      <c r="A29" s="2">
        <v>273</v>
      </c>
      <c r="B29" s="16" t="s">
        <v>56</v>
      </c>
      <c r="C29" s="17"/>
      <c r="D29" s="17"/>
      <c r="E29" s="2"/>
      <c r="F29" s="2"/>
      <c r="G29" s="2"/>
      <c r="H29" s="3"/>
      <c r="I29" s="3"/>
      <c r="J29" s="3"/>
      <c r="K29" s="3"/>
      <c r="L29" s="4"/>
      <c r="M29" s="4"/>
      <c r="N29" s="4"/>
      <c r="O29" s="4"/>
      <c r="P29" s="5"/>
    </row>
    <row r="30" spans="1:16" x14ac:dyDescent="0.3">
      <c r="A30" s="2">
        <v>274</v>
      </c>
      <c r="B30" s="16" t="s">
        <v>57</v>
      </c>
      <c r="C30" s="17">
        <f>4000*0.335</f>
        <v>1340</v>
      </c>
      <c r="D30" s="17">
        <f>4000*0.335</f>
        <v>1340</v>
      </c>
      <c r="E30" s="2">
        <v>4</v>
      </c>
      <c r="F30" s="2" t="s">
        <v>124</v>
      </c>
      <c r="G30" s="2" t="s">
        <v>19</v>
      </c>
      <c r="H30" s="3">
        <v>0.25</v>
      </c>
      <c r="I30" s="3">
        <v>0.25</v>
      </c>
      <c r="J30" s="3">
        <v>0.25</v>
      </c>
      <c r="K30" s="3">
        <v>0.25</v>
      </c>
      <c r="L30" s="4">
        <v>2022</v>
      </c>
      <c r="M30" s="4" t="s">
        <v>119</v>
      </c>
      <c r="N30" s="4" t="s">
        <v>120</v>
      </c>
      <c r="O30" s="4">
        <v>0</v>
      </c>
      <c r="P30" s="5" t="s">
        <v>22</v>
      </c>
    </row>
    <row r="31" spans="1:16" x14ac:dyDescent="0.3">
      <c r="A31" s="2">
        <v>291</v>
      </c>
      <c r="B31" s="16" t="s">
        <v>58</v>
      </c>
      <c r="C31" s="17">
        <f>8000*0.335</f>
        <v>2680</v>
      </c>
      <c r="D31" s="17">
        <f>8000*0.335</f>
        <v>2680</v>
      </c>
      <c r="E31" s="2">
        <v>4</v>
      </c>
      <c r="F31" s="2" t="s">
        <v>124</v>
      </c>
      <c r="G31" s="2" t="s">
        <v>19</v>
      </c>
      <c r="H31" s="3">
        <v>0.25</v>
      </c>
      <c r="I31" s="3">
        <v>0.25</v>
      </c>
      <c r="J31" s="3">
        <v>0.25</v>
      </c>
      <c r="K31" s="3">
        <v>0.25</v>
      </c>
      <c r="L31" s="4">
        <v>2022</v>
      </c>
      <c r="M31" s="4" t="s">
        <v>119</v>
      </c>
      <c r="N31" s="4" t="s">
        <v>120</v>
      </c>
      <c r="O31" s="4">
        <v>0</v>
      </c>
      <c r="P31" s="5" t="s">
        <v>22</v>
      </c>
    </row>
    <row r="32" spans="1:16" x14ac:dyDescent="0.3">
      <c r="A32" s="2">
        <v>292</v>
      </c>
      <c r="B32" s="16" t="s">
        <v>59</v>
      </c>
      <c r="C32" s="17">
        <f>1500*0.335</f>
        <v>502.50000000000006</v>
      </c>
      <c r="D32" s="17">
        <f>1500*0.335</f>
        <v>502.50000000000006</v>
      </c>
      <c r="E32" s="2">
        <v>2</v>
      </c>
      <c r="F32" s="2" t="s">
        <v>124</v>
      </c>
      <c r="G32" s="2" t="s">
        <v>19</v>
      </c>
      <c r="H32" s="3"/>
      <c r="I32" s="3">
        <v>1</v>
      </c>
      <c r="J32" s="3"/>
      <c r="K32" s="3"/>
      <c r="L32" s="4">
        <v>2022</v>
      </c>
      <c r="M32" s="4" t="s">
        <v>119</v>
      </c>
      <c r="N32" s="4" t="s">
        <v>120</v>
      </c>
      <c r="O32" s="4">
        <v>0</v>
      </c>
      <c r="P32" s="5" t="s">
        <v>22</v>
      </c>
    </row>
    <row r="33" spans="1:16" x14ac:dyDescent="0.3">
      <c r="A33" s="2">
        <v>293</v>
      </c>
      <c r="B33" s="16" t="s">
        <v>115</v>
      </c>
      <c r="C33" s="17">
        <f>14700*0.335</f>
        <v>4924.5</v>
      </c>
      <c r="D33" s="17">
        <f>14700*0.335</f>
        <v>4924.5</v>
      </c>
      <c r="E33" s="2"/>
      <c r="F33" s="2" t="s">
        <v>124</v>
      </c>
      <c r="G33" s="2" t="s">
        <v>19</v>
      </c>
      <c r="H33" s="3">
        <v>0.25</v>
      </c>
      <c r="I33" s="3">
        <v>0.25</v>
      </c>
      <c r="J33" s="3">
        <v>0.25</v>
      </c>
      <c r="K33" s="3">
        <v>0.25</v>
      </c>
      <c r="L33" s="4">
        <v>2022</v>
      </c>
      <c r="M33" s="4" t="s">
        <v>119</v>
      </c>
      <c r="N33" s="4" t="s">
        <v>120</v>
      </c>
      <c r="O33" s="4">
        <v>0</v>
      </c>
      <c r="P33" s="5" t="s">
        <v>22</v>
      </c>
    </row>
    <row r="34" spans="1:16" x14ac:dyDescent="0.3">
      <c r="A34" s="2">
        <v>294</v>
      </c>
      <c r="B34" s="16" t="s">
        <v>60</v>
      </c>
      <c r="C34" s="17">
        <f>22000*0.335</f>
        <v>7370</v>
      </c>
      <c r="D34" s="17">
        <f>22000*0.335</f>
        <v>7370</v>
      </c>
      <c r="E34" s="2"/>
      <c r="F34" s="2" t="s">
        <v>124</v>
      </c>
      <c r="G34" s="2" t="s">
        <v>19</v>
      </c>
      <c r="H34" s="3">
        <v>0.25</v>
      </c>
      <c r="I34" s="3">
        <v>0.25</v>
      </c>
      <c r="J34" s="3">
        <v>0.25</v>
      </c>
      <c r="K34" s="3">
        <v>0.25</v>
      </c>
      <c r="L34" s="4">
        <v>2022</v>
      </c>
      <c r="M34" s="4" t="s">
        <v>119</v>
      </c>
      <c r="N34" s="4" t="s">
        <v>120</v>
      </c>
      <c r="O34" s="4">
        <v>0</v>
      </c>
      <c r="P34" s="5" t="s">
        <v>22</v>
      </c>
    </row>
    <row r="35" spans="1:16" ht="28.8" x14ac:dyDescent="0.3">
      <c r="A35" s="2">
        <v>295</v>
      </c>
      <c r="B35" s="16" t="s">
        <v>61</v>
      </c>
      <c r="C35" s="17">
        <f>600*0.335</f>
        <v>201</v>
      </c>
      <c r="D35" s="17">
        <f>600*0.335</f>
        <v>201</v>
      </c>
      <c r="E35" s="2">
        <v>1</v>
      </c>
      <c r="F35" s="2" t="s">
        <v>124</v>
      </c>
      <c r="G35" s="2" t="s">
        <v>19</v>
      </c>
      <c r="H35" s="3"/>
      <c r="I35" s="3"/>
      <c r="J35" s="3">
        <v>1</v>
      </c>
      <c r="K35" s="3"/>
      <c r="L35" s="4">
        <v>2022</v>
      </c>
      <c r="M35" s="4" t="s">
        <v>119</v>
      </c>
      <c r="N35" s="4" t="s">
        <v>120</v>
      </c>
      <c r="O35" s="4">
        <v>0</v>
      </c>
      <c r="P35" s="5" t="s">
        <v>22</v>
      </c>
    </row>
    <row r="36" spans="1:16" x14ac:dyDescent="0.3">
      <c r="A36" s="2">
        <v>296</v>
      </c>
      <c r="B36" s="16" t="s">
        <v>62</v>
      </c>
      <c r="C36" s="17">
        <f>27300*0.335</f>
        <v>9145.5</v>
      </c>
      <c r="D36" s="17">
        <f>27300*0.335</f>
        <v>9145.5</v>
      </c>
      <c r="E36" s="2"/>
      <c r="F36" s="2" t="s">
        <v>124</v>
      </c>
      <c r="G36" s="2" t="s">
        <v>19</v>
      </c>
      <c r="H36" s="3"/>
      <c r="I36" s="3"/>
      <c r="J36" s="3">
        <v>0.5</v>
      </c>
      <c r="K36" s="3">
        <v>0.5</v>
      </c>
      <c r="L36" s="4">
        <v>2022</v>
      </c>
      <c r="M36" s="4" t="s">
        <v>119</v>
      </c>
      <c r="N36" s="4" t="s">
        <v>120</v>
      </c>
      <c r="O36" s="4">
        <v>0</v>
      </c>
      <c r="P36" s="5" t="s">
        <v>22</v>
      </c>
    </row>
    <row r="37" spans="1:16" x14ac:dyDescent="0.3">
      <c r="A37" s="2">
        <v>298</v>
      </c>
      <c r="B37" s="16" t="s">
        <v>63</v>
      </c>
      <c r="C37" s="17">
        <f>1530*0.335</f>
        <v>512.55000000000007</v>
      </c>
      <c r="D37" s="17">
        <f>1530*0.335</f>
        <v>512.55000000000007</v>
      </c>
      <c r="E37" s="2">
        <v>2</v>
      </c>
      <c r="F37" s="2" t="s">
        <v>124</v>
      </c>
      <c r="G37" s="2" t="s">
        <v>19</v>
      </c>
      <c r="H37" s="3"/>
      <c r="I37" s="3">
        <v>1</v>
      </c>
      <c r="J37" s="3"/>
      <c r="K37" s="3"/>
      <c r="L37" s="4">
        <v>2022</v>
      </c>
      <c r="M37" s="4" t="s">
        <v>119</v>
      </c>
      <c r="N37" s="4" t="s">
        <v>120</v>
      </c>
      <c r="O37" s="4">
        <v>0</v>
      </c>
      <c r="P37" s="5" t="s">
        <v>22</v>
      </c>
    </row>
    <row r="38" spans="1:16" s="26" customFormat="1" x14ac:dyDescent="0.3">
      <c r="A38" s="20"/>
      <c r="B38" s="21" t="s">
        <v>64</v>
      </c>
      <c r="C38" s="22">
        <f>SUM(C6:C37)</f>
        <v>237836</v>
      </c>
      <c r="D38" s="22">
        <f>SUM(D6:D37)</f>
        <v>237836</v>
      </c>
      <c r="E38" s="31"/>
      <c r="F38" s="20"/>
      <c r="G38" s="20"/>
      <c r="H38" s="23"/>
      <c r="I38" s="23"/>
      <c r="J38" s="23"/>
      <c r="K38" s="23"/>
      <c r="L38" s="24"/>
      <c r="M38" s="24"/>
      <c r="N38" s="24"/>
      <c r="O38" s="24"/>
      <c r="P38" s="25"/>
    </row>
    <row r="39" spans="1:16" x14ac:dyDescent="0.3">
      <c r="A39" s="2">
        <v>311</v>
      </c>
      <c r="B39" s="16" t="s">
        <v>65</v>
      </c>
      <c r="C39" s="17">
        <v>139621.75</v>
      </c>
      <c r="D39" s="17">
        <v>139621.75</v>
      </c>
      <c r="E39" s="2">
        <v>12</v>
      </c>
      <c r="F39" s="2" t="s">
        <v>125</v>
      </c>
      <c r="G39" s="2" t="s">
        <v>19</v>
      </c>
      <c r="H39" s="3">
        <v>0.25</v>
      </c>
      <c r="I39" s="3">
        <v>0.25</v>
      </c>
      <c r="J39" s="3">
        <v>0.25</v>
      </c>
      <c r="K39" s="3">
        <v>0.25</v>
      </c>
      <c r="L39" s="4">
        <v>2022</v>
      </c>
      <c r="M39" s="4" t="s">
        <v>119</v>
      </c>
      <c r="N39" s="4" t="s">
        <v>120</v>
      </c>
      <c r="O39" s="4">
        <v>0</v>
      </c>
      <c r="P39" s="5" t="s">
        <v>22</v>
      </c>
    </row>
    <row r="40" spans="1:16" x14ac:dyDescent="0.3">
      <c r="A40" s="2">
        <v>314</v>
      </c>
      <c r="B40" s="16" t="s">
        <v>66</v>
      </c>
      <c r="C40" s="17"/>
      <c r="D40" s="17"/>
      <c r="E40" s="2"/>
      <c r="F40" s="2"/>
      <c r="G40" s="2"/>
      <c r="H40" s="3"/>
      <c r="I40" s="3"/>
      <c r="J40" s="3"/>
      <c r="K40" s="3"/>
      <c r="L40" s="4"/>
      <c r="M40" s="4"/>
      <c r="N40" s="4"/>
      <c r="O40" s="4"/>
      <c r="P40" s="5"/>
    </row>
    <row r="41" spans="1:16" x14ac:dyDescent="0.3">
      <c r="A41" s="2">
        <v>317</v>
      </c>
      <c r="B41" s="16" t="s">
        <v>67</v>
      </c>
      <c r="C41" s="17">
        <v>111028.5</v>
      </c>
      <c r="D41" s="17">
        <v>111028.5</v>
      </c>
      <c r="E41" s="2">
        <v>12</v>
      </c>
      <c r="F41" s="2" t="s">
        <v>125</v>
      </c>
      <c r="G41" s="2" t="s">
        <v>19</v>
      </c>
      <c r="H41" s="3">
        <v>0.25</v>
      </c>
      <c r="I41" s="3">
        <v>0.25</v>
      </c>
      <c r="J41" s="3">
        <v>0.25</v>
      </c>
      <c r="K41" s="3">
        <v>0.25</v>
      </c>
      <c r="L41" s="4">
        <v>2022</v>
      </c>
      <c r="M41" s="4" t="s">
        <v>119</v>
      </c>
      <c r="N41" s="4" t="s">
        <v>120</v>
      </c>
      <c r="O41" s="4">
        <v>0</v>
      </c>
      <c r="P41" s="5" t="s">
        <v>22</v>
      </c>
    </row>
    <row r="42" spans="1:16" x14ac:dyDescent="0.3">
      <c r="A42" s="2">
        <v>319</v>
      </c>
      <c r="B42" s="16" t="s">
        <v>68</v>
      </c>
      <c r="C42" s="17">
        <v>1794.3999999999999</v>
      </c>
      <c r="D42" s="17">
        <v>1794.3999999999999</v>
      </c>
      <c r="E42" s="2">
        <v>11</v>
      </c>
      <c r="F42" s="2" t="s">
        <v>125</v>
      </c>
      <c r="G42" s="2" t="s">
        <v>19</v>
      </c>
      <c r="H42" s="3">
        <v>0.25</v>
      </c>
      <c r="I42" s="3">
        <v>0.25</v>
      </c>
      <c r="J42" s="3">
        <v>0.25</v>
      </c>
      <c r="K42" s="3">
        <v>0.25</v>
      </c>
      <c r="L42" s="4">
        <v>2022</v>
      </c>
      <c r="M42" s="4" t="s">
        <v>119</v>
      </c>
      <c r="N42" s="4" t="s">
        <v>120</v>
      </c>
      <c r="O42" s="4">
        <v>0</v>
      </c>
      <c r="P42" s="5" t="s">
        <v>22</v>
      </c>
    </row>
    <row r="43" spans="1:16" x14ac:dyDescent="0.3">
      <c r="A43" s="2">
        <v>315</v>
      </c>
      <c r="B43" s="16" t="s">
        <v>69</v>
      </c>
      <c r="C43" s="17">
        <v>5607.5</v>
      </c>
      <c r="D43" s="17">
        <v>5607.5</v>
      </c>
      <c r="E43" s="2">
        <v>12</v>
      </c>
      <c r="F43" s="2" t="s">
        <v>125</v>
      </c>
      <c r="G43" s="2" t="s">
        <v>19</v>
      </c>
      <c r="H43" s="3">
        <v>0.25</v>
      </c>
      <c r="I43" s="3">
        <v>0.25</v>
      </c>
      <c r="J43" s="3">
        <v>0.25</v>
      </c>
      <c r="K43" s="3">
        <v>0.25</v>
      </c>
      <c r="L43" s="4">
        <v>2022</v>
      </c>
      <c r="M43" s="4" t="s">
        <v>119</v>
      </c>
      <c r="N43" s="4" t="s">
        <v>120</v>
      </c>
      <c r="O43" s="4">
        <v>0</v>
      </c>
      <c r="P43" s="5" t="s">
        <v>22</v>
      </c>
    </row>
    <row r="44" spans="1:16" x14ac:dyDescent="0.3">
      <c r="A44" s="2">
        <v>318</v>
      </c>
      <c r="B44" s="16" t="s">
        <v>70</v>
      </c>
      <c r="C44" s="17">
        <v>560.75</v>
      </c>
      <c r="D44" s="17">
        <v>560.75</v>
      </c>
      <c r="E44" s="2">
        <v>1</v>
      </c>
      <c r="F44" s="2" t="s">
        <v>125</v>
      </c>
      <c r="G44" s="2" t="s">
        <v>19</v>
      </c>
      <c r="H44" s="3"/>
      <c r="I44" s="3"/>
      <c r="J44" s="3"/>
      <c r="K44" s="3">
        <v>1</v>
      </c>
      <c r="L44" s="4">
        <v>2022</v>
      </c>
      <c r="M44" s="4" t="s">
        <v>119</v>
      </c>
      <c r="N44" s="4" t="s">
        <v>120</v>
      </c>
      <c r="O44" s="4">
        <v>0</v>
      </c>
      <c r="P44" s="5" t="s">
        <v>22</v>
      </c>
    </row>
    <row r="45" spans="1:16" x14ac:dyDescent="0.3">
      <c r="A45" s="2">
        <v>322</v>
      </c>
      <c r="B45" s="16" t="s">
        <v>71</v>
      </c>
      <c r="C45" s="17"/>
      <c r="D45" s="17"/>
      <c r="E45" s="2"/>
      <c r="F45" s="2"/>
      <c r="G45" s="2"/>
      <c r="H45" s="3"/>
      <c r="I45" s="3"/>
      <c r="J45" s="3"/>
      <c r="K45" s="3"/>
      <c r="L45" s="4"/>
      <c r="M45" s="4"/>
      <c r="N45" s="4"/>
      <c r="O45" s="4"/>
      <c r="P45" s="5"/>
    </row>
    <row r="46" spans="1:16" x14ac:dyDescent="0.3">
      <c r="A46" s="2">
        <v>323</v>
      </c>
      <c r="B46" s="16" t="s">
        <v>72</v>
      </c>
      <c r="C46" s="17"/>
      <c r="D46" s="17"/>
      <c r="E46" s="2"/>
      <c r="F46" s="2"/>
      <c r="G46" s="2"/>
      <c r="H46" s="3"/>
      <c r="I46" s="3"/>
      <c r="J46" s="3"/>
      <c r="K46" s="3"/>
      <c r="L46" s="4"/>
      <c r="M46" s="4"/>
      <c r="N46" s="4"/>
      <c r="O46" s="4"/>
      <c r="P46" s="5"/>
    </row>
    <row r="47" spans="1:16" x14ac:dyDescent="0.3">
      <c r="A47" s="2">
        <v>325</v>
      </c>
      <c r="B47" s="16" t="s">
        <v>73</v>
      </c>
      <c r="C47" s="17"/>
      <c r="D47" s="17"/>
      <c r="E47" s="2"/>
      <c r="F47" s="2"/>
      <c r="G47" s="2"/>
      <c r="H47" s="3"/>
      <c r="I47" s="3"/>
      <c r="J47" s="3"/>
      <c r="K47" s="3"/>
      <c r="L47" s="4"/>
      <c r="M47" s="4"/>
      <c r="N47" s="4"/>
      <c r="O47" s="4"/>
      <c r="P47" s="5"/>
    </row>
    <row r="48" spans="1:16" x14ac:dyDescent="0.3">
      <c r="A48" s="2">
        <v>327</v>
      </c>
      <c r="B48" s="16" t="s">
        <v>74</v>
      </c>
      <c r="C48" s="17">
        <v>2243</v>
      </c>
      <c r="D48" s="17">
        <v>2243</v>
      </c>
      <c r="E48" s="2">
        <v>331</v>
      </c>
      <c r="F48" s="2" t="s">
        <v>125</v>
      </c>
      <c r="G48" s="2" t="s">
        <v>19</v>
      </c>
      <c r="H48" s="3">
        <v>0.99</v>
      </c>
      <c r="I48" s="3"/>
      <c r="J48" s="3"/>
      <c r="K48" s="3">
        <v>0.01</v>
      </c>
      <c r="L48" s="4">
        <v>2022</v>
      </c>
      <c r="M48" s="4" t="s">
        <v>119</v>
      </c>
      <c r="N48" s="4" t="s">
        <v>120</v>
      </c>
      <c r="O48" s="4">
        <v>0</v>
      </c>
      <c r="P48" s="5" t="s">
        <v>22</v>
      </c>
    </row>
    <row r="49" spans="1:16" x14ac:dyDescent="0.3">
      <c r="A49" s="2">
        <v>329</v>
      </c>
      <c r="B49" s="16" t="s">
        <v>75</v>
      </c>
      <c r="C49" s="17">
        <v>9252.375</v>
      </c>
      <c r="D49" s="17">
        <v>9252.375</v>
      </c>
      <c r="E49" s="2">
        <v>1</v>
      </c>
      <c r="F49" s="2" t="s">
        <v>125</v>
      </c>
      <c r="G49" s="2" t="s">
        <v>19</v>
      </c>
      <c r="H49" s="3"/>
      <c r="I49" s="3"/>
      <c r="J49" s="3">
        <v>1</v>
      </c>
      <c r="K49" s="3"/>
      <c r="L49" s="4">
        <v>2022</v>
      </c>
      <c r="M49" s="4" t="s">
        <v>119</v>
      </c>
      <c r="N49" s="4" t="s">
        <v>120</v>
      </c>
      <c r="O49" s="4">
        <v>0</v>
      </c>
      <c r="P49" s="5" t="s">
        <v>22</v>
      </c>
    </row>
    <row r="50" spans="1:16" x14ac:dyDescent="0.3">
      <c r="A50" s="2">
        <v>331</v>
      </c>
      <c r="B50" s="16" t="s">
        <v>76</v>
      </c>
      <c r="C50" s="17">
        <v>43177.75</v>
      </c>
      <c r="D50" s="17">
        <v>43177.75</v>
      </c>
      <c r="E50" s="2">
        <v>3</v>
      </c>
      <c r="F50" s="2" t="s">
        <v>125</v>
      </c>
      <c r="G50" s="2" t="s">
        <v>19</v>
      </c>
      <c r="H50" s="3">
        <v>0.25</v>
      </c>
      <c r="I50" s="3"/>
      <c r="J50" s="3">
        <v>0.5</v>
      </c>
      <c r="K50" s="3">
        <v>0.25</v>
      </c>
      <c r="L50" s="4">
        <v>2022</v>
      </c>
      <c r="M50" s="4" t="s">
        <v>119</v>
      </c>
      <c r="N50" s="4" t="s">
        <v>120</v>
      </c>
      <c r="O50" s="4">
        <v>0</v>
      </c>
      <c r="P50" s="5" t="s">
        <v>22</v>
      </c>
    </row>
    <row r="51" spans="1:16" x14ac:dyDescent="0.3">
      <c r="A51" s="2">
        <v>333</v>
      </c>
      <c r="B51" s="16" t="s">
        <v>77</v>
      </c>
      <c r="C51" s="17">
        <v>33645</v>
      </c>
      <c r="D51" s="17">
        <v>33645</v>
      </c>
      <c r="E51" s="2">
        <v>2</v>
      </c>
      <c r="F51" s="2" t="s">
        <v>125</v>
      </c>
      <c r="G51" s="2" t="s">
        <v>19</v>
      </c>
      <c r="H51" s="3"/>
      <c r="I51" s="3">
        <v>0.5</v>
      </c>
      <c r="J51" s="3">
        <v>0.5</v>
      </c>
      <c r="K51" s="3"/>
      <c r="L51" s="4">
        <v>2022</v>
      </c>
      <c r="M51" s="4" t="s">
        <v>119</v>
      </c>
      <c r="N51" s="4" t="s">
        <v>120</v>
      </c>
      <c r="O51" s="4">
        <v>0</v>
      </c>
      <c r="P51" s="5" t="s">
        <v>22</v>
      </c>
    </row>
    <row r="52" spans="1:16" x14ac:dyDescent="0.3">
      <c r="A52" s="2">
        <v>334</v>
      </c>
      <c r="B52" s="16" t="s">
        <v>78</v>
      </c>
      <c r="C52" s="17">
        <v>16822.5</v>
      </c>
      <c r="D52" s="17">
        <v>16822.5</v>
      </c>
      <c r="E52" s="2">
        <v>10</v>
      </c>
      <c r="F52" s="2" t="s">
        <v>125</v>
      </c>
      <c r="G52" s="2" t="s">
        <v>19</v>
      </c>
      <c r="H52" s="3">
        <v>0.25</v>
      </c>
      <c r="I52" s="3">
        <v>0.25</v>
      </c>
      <c r="J52" s="3">
        <v>0.25</v>
      </c>
      <c r="K52" s="3">
        <v>0.25</v>
      </c>
      <c r="L52" s="4">
        <v>2022</v>
      </c>
      <c r="M52" s="4" t="s">
        <v>119</v>
      </c>
      <c r="N52" s="4" t="s">
        <v>120</v>
      </c>
      <c r="O52" s="4">
        <v>0</v>
      </c>
      <c r="P52" s="5" t="s">
        <v>22</v>
      </c>
    </row>
    <row r="53" spans="1:16" x14ac:dyDescent="0.3">
      <c r="A53" s="2">
        <v>336</v>
      </c>
      <c r="B53" s="16" t="s">
        <v>79</v>
      </c>
      <c r="C53" s="17"/>
      <c r="D53" s="17"/>
      <c r="E53" s="2"/>
      <c r="F53" s="2"/>
      <c r="G53" s="2"/>
      <c r="H53" s="3"/>
      <c r="I53" s="3"/>
      <c r="J53" s="3"/>
      <c r="K53" s="3"/>
      <c r="L53" s="4"/>
      <c r="M53" s="4"/>
      <c r="N53" s="4"/>
      <c r="O53" s="4"/>
      <c r="P53" s="5"/>
    </row>
    <row r="54" spans="1:16" x14ac:dyDescent="0.3">
      <c r="A54" s="2">
        <v>337</v>
      </c>
      <c r="B54" s="16" t="s">
        <v>80</v>
      </c>
      <c r="C54" s="17"/>
      <c r="D54" s="17"/>
      <c r="E54" s="2"/>
      <c r="F54" s="2"/>
      <c r="G54" s="2"/>
      <c r="H54" s="3"/>
      <c r="I54" s="3"/>
      <c r="J54" s="3"/>
      <c r="K54" s="3"/>
      <c r="L54" s="4"/>
      <c r="M54" s="4"/>
      <c r="N54" s="4"/>
      <c r="O54" s="4"/>
      <c r="P54" s="5"/>
    </row>
    <row r="55" spans="1:16" x14ac:dyDescent="0.3">
      <c r="A55" s="2">
        <v>338</v>
      </c>
      <c r="B55" s="16" t="s">
        <v>81</v>
      </c>
      <c r="C55" s="17">
        <v>241122.5</v>
      </c>
      <c r="D55" s="17">
        <v>241122.5</v>
      </c>
      <c r="E55" s="2">
        <v>12</v>
      </c>
      <c r="F55" s="2" t="s">
        <v>125</v>
      </c>
      <c r="G55" s="2" t="s">
        <v>19</v>
      </c>
      <c r="H55" s="3">
        <v>0.25</v>
      </c>
      <c r="I55" s="3">
        <v>0.25</v>
      </c>
      <c r="J55" s="3">
        <v>0.25</v>
      </c>
      <c r="K55" s="3">
        <v>0.25</v>
      </c>
      <c r="L55" s="4">
        <v>2022</v>
      </c>
      <c r="M55" s="4" t="s">
        <v>119</v>
      </c>
      <c r="N55" s="4" t="s">
        <v>120</v>
      </c>
      <c r="O55" s="4">
        <v>0</v>
      </c>
      <c r="P55" s="5" t="s">
        <v>22</v>
      </c>
    </row>
    <row r="56" spans="1:16" x14ac:dyDescent="0.3">
      <c r="A56" s="2">
        <v>339</v>
      </c>
      <c r="B56" s="16" t="s">
        <v>82</v>
      </c>
      <c r="C56" s="17">
        <v>8411.25</v>
      </c>
      <c r="D56" s="17">
        <v>8411.25</v>
      </c>
      <c r="E56" s="2">
        <v>167</v>
      </c>
      <c r="F56" s="2" t="s">
        <v>125</v>
      </c>
      <c r="G56" s="2" t="s">
        <v>19</v>
      </c>
      <c r="H56" s="3">
        <v>0.25</v>
      </c>
      <c r="I56" s="3">
        <v>0.25</v>
      </c>
      <c r="J56" s="3">
        <v>0.25</v>
      </c>
      <c r="K56" s="3">
        <v>0.25</v>
      </c>
      <c r="L56" s="4">
        <v>2022</v>
      </c>
      <c r="M56" s="4" t="s">
        <v>119</v>
      </c>
      <c r="N56" s="4" t="s">
        <v>120</v>
      </c>
      <c r="O56" s="4">
        <v>0</v>
      </c>
      <c r="P56" s="5" t="s">
        <v>22</v>
      </c>
    </row>
    <row r="57" spans="1:16" x14ac:dyDescent="0.3">
      <c r="A57" s="2">
        <v>340</v>
      </c>
      <c r="B57" s="16" t="s">
        <v>83</v>
      </c>
      <c r="C57" s="17"/>
      <c r="D57" s="17"/>
      <c r="E57" s="2"/>
      <c r="F57" s="2"/>
      <c r="G57" s="2"/>
      <c r="H57" s="3"/>
      <c r="I57" s="3"/>
      <c r="J57" s="3"/>
      <c r="K57" s="3"/>
      <c r="L57" s="4"/>
      <c r="M57" s="4"/>
      <c r="N57" s="4"/>
      <c r="O57" s="4"/>
      <c r="P57" s="5"/>
    </row>
    <row r="58" spans="1:16" x14ac:dyDescent="0.3">
      <c r="A58" s="2">
        <v>341</v>
      </c>
      <c r="B58" s="16" t="s">
        <v>84</v>
      </c>
      <c r="C58" s="17">
        <v>13458</v>
      </c>
      <c r="D58" s="17">
        <v>13458</v>
      </c>
      <c r="E58" s="2">
        <v>12</v>
      </c>
      <c r="F58" s="2" t="s">
        <v>125</v>
      </c>
      <c r="G58" s="2" t="s">
        <v>19</v>
      </c>
      <c r="H58" s="3">
        <v>0.25</v>
      </c>
      <c r="I58" s="3">
        <v>0.25</v>
      </c>
      <c r="J58" s="3">
        <v>0.25</v>
      </c>
      <c r="K58" s="3">
        <v>0.25</v>
      </c>
      <c r="L58" s="4">
        <v>2022</v>
      </c>
      <c r="M58" s="4" t="s">
        <v>119</v>
      </c>
      <c r="N58" s="4" t="s">
        <v>120</v>
      </c>
      <c r="O58" s="4">
        <v>0</v>
      </c>
      <c r="P58" s="5" t="s">
        <v>22</v>
      </c>
    </row>
    <row r="59" spans="1:16" x14ac:dyDescent="0.3">
      <c r="A59" s="2">
        <v>345</v>
      </c>
      <c r="B59" s="16" t="s">
        <v>85</v>
      </c>
      <c r="C59" s="17">
        <v>21869.25</v>
      </c>
      <c r="D59" s="17">
        <v>21869.25</v>
      </c>
      <c r="E59" s="2">
        <v>5</v>
      </c>
      <c r="F59" s="2" t="s">
        <v>125</v>
      </c>
      <c r="G59" s="2" t="s">
        <v>19</v>
      </c>
      <c r="H59" s="3">
        <v>0.25</v>
      </c>
      <c r="I59" s="3">
        <v>0.25</v>
      </c>
      <c r="J59" s="3">
        <v>0.25</v>
      </c>
      <c r="K59" s="3">
        <v>0.25</v>
      </c>
      <c r="L59" s="4">
        <v>2022</v>
      </c>
      <c r="M59" s="4" t="s">
        <v>119</v>
      </c>
      <c r="N59" s="4" t="s">
        <v>120</v>
      </c>
      <c r="O59" s="4">
        <v>0</v>
      </c>
      <c r="P59" s="5" t="s">
        <v>22</v>
      </c>
    </row>
    <row r="60" spans="1:16" x14ac:dyDescent="0.3">
      <c r="A60" s="2">
        <v>349</v>
      </c>
      <c r="B60" s="16" t="s">
        <v>116</v>
      </c>
      <c r="C60" s="17">
        <v>672.9</v>
      </c>
      <c r="D60" s="17">
        <v>672.9</v>
      </c>
      <c r="E60" s="2">
        <v>12</v>
      </c>
      <c r="F60" s="2" t="s">
        <v>125</v>
      </c>
      <c r="G60" s="2" t="s">
        <v>19</v>
      </c>
      <c r="H60" s="3">
        <v>0.25</v>
      </c>
      <c r="I60" s="3">
        <v>0.25</v>
      </c>
      <c r="J60" s="3">
        <v>0.25</v>
      </c>
      <c r="K60" s="3">
        <v>0.25</v>
      </c>
      <c r="L60" s="4">
        <v>2022</v>
      </c>
      <c r="M60" s="4" t="s">
        <v>119</v>
      </c>
      <c r="N60" s="4" t="s">
        <v>120</v>
      </c>
      <c r="O60" s="4">
        <v>0</v>
      </c>
      <c r="P60" s="5" t="s">
        <v>22</v>
      </c>
    </row>
    <row r="61" spans="1:16" ht="28.8" x14ac:dyDescent="0.3">
      <c r="A61" s="2">
        <v>351</v>
      </c>
      <c r="B61" s="16" t="s">
        <v>86</v>
      </c>
      <c r="C61" s="17"/>
      <c r="D61" s="17"/>
      <c r="E61" s="2"/>
      <c r="F61" s="2"/>
      <c r="G61" s="2"/>
      <c r="H61" s="3"/>
      <c r="I61" s="3"/>
      <c r="J61" s="3"/>
      <c r="K61" s="3"/>
      <c r="L61" s="4"/>
      <c r="M61" s="4"/>
      <c r="N61" s="4"/>
      <c r="O61" s="4"/>
      <c r="P61" s="5"/>
    </row>
    <row r="62" spans="1:16" x14ac:dyDescent="0.3">
      <c r="A62" s="2">
        <v>353</v>
      </c>
      <c r="B62" s="16" t="s">
        <v>87</v>
      </c>
      <c r="C62" s="17">
        <v>1401.875</v>
      </c>
      <c r="D62" s="17">
        <v>1401.875</v>
      </c>
      <c r="E62" s="2">
        <v>1</v>
      </c>
      <c r="F62" s="2" t="s">
        <v>125</v>
      </c>
      <c r="G62" s="2" t="s">
        <v>19</v>
      </c>
      <c r="H62" s="3"/>
      <c r="I62" s="3">
        <v>1</v>
      </c>
      <c r="J62" s="3"/>
      <c r="K62" s="3"/>
      <c r="L62" s="4">
        <v>2022</v>
      </c>
      <c r="M62" s="4" t="s">
        <v>119</v>
      </c>
      <c r="N62" s="4" t="s">
        <v>120</v>
      </c>
      <c r="O62" s="4">
        <v>0</v>
      </c>
      <c r="P62" s="5" t="s">
        <v>22</v>
      </c>
    </row>
    <row r="63" spans="1:16" ht="28.8" x14ac:dyDescent="0.3">
      <c r="A63" s="2">
        <v>354</v>
      </c>
      <c r="B63" s="16" t="s">
        <v>88</v>
      </c>
      <c r="C63" s="17"/>
      <c r="D63" s="17"/>
      <c r="E63" s="2"/>
      <c r="F63" s="2"/>
      <c r="G63" s="2"/>
      <c r="H63" s="3"/>
      <c r="I63" s="3"/>
      <c r="J63" s="3"/>
      <c r="K63" s="3"/>
      <c r="L63" s="4"/>
      <c r="M63" s="4"/>
      <c r="N63" s="4"/>
      <c r="O63" s="4"/>
      <c r="P63" s="5"/>
    </row>
    <row r="64" spans="1:16" x14ac:dyDescent="0.3">
      <c r="A64" s="2">
        <v>355</v>
      </c>
      <c r="B64" s="16" t="s">
        <v>89</v>
      </c>
      <c r="C64" s="17">
        <v>8411.25</v>
      </c>
      <c r="D64" s="17">
        <v>8411.25</v>
      </c>
      <c r="E64" s="2">
        <v>5</v>
      </c>
      <c r="F64" s="2" t="s">
        <v>125</v>
      </c>
      <c r="G64" s="2" t="s">
        <v>19</v>
      </c>
      <c r="H64" s="3">
        <v>0.25</v>
      </c>
      <c r="I64" s="3">
        <v>0.25</v>
      </c>
      <c r="J64" s="3">
        <v>0.25</v>
      </c>
      <c r="K64" s="3">
        <v>0.25</v>
      </c>
      <c r="L64" s="4">
        <v>2022</v>
      </c>
      <c r="M64" s="4" t="s">
        <v>119</v>
      </c>
      <c r="N64" s="4" t="s">
        <v>120</v>
      </c>
      <c r="O64" s="4">
        <v>0</v>
      </c>
      <c r="P64" s="5" t="s">
        <v>22</v>
      </c>
    </row>
    <row r="65" spans="1:16" x14ac:dyDescent="0.3">
      <c r="A65" s="2">
        <v>357</v>
      </c>
      <c r="B65" s="16" t="s">
        <v>90</v>
      </c>
      <c r="C65" s="17">
        <v>11215</v>
      </c>
      <c r="D65" s="17">
        <v>11215</v>
      </c>
      <c r="E65" s="2">
        <v>5</v>
      </c>
      <c r="F65" s="2" t="s">
        <v>125</v>
      </c>
      <c r="G65" s="2" t="s">
        <v>19</v>
      </c>
      <c r="H65" s="3">
        <v>0.25</v>
      </c>
      <c r="I65" s="3">
        <v>0.25</v>
      </c>
      <c r="J65" s="3">
        <v>0.25</v>
      </c>
      <c r="K65" s="3">
        <v>0.25</v>
      </c>
      <c r="L65" s="4">
        <v>2022</v>
      </c>
      <c r="M65" s="4" t="s">
        <v>119</v>
      </c>
      <c r="N65" s="4" t="s">
        <v>120</v>
      </c>
      <c r="O65" s="4">
        <v>0</v>
      </c>
      <c r="P65" s="5" t="s">
        <v>22</v>
      </c>
    </row>
    <row r="66" spans="1:16" x14ac:dyDescent="0.3">
      <c r="A66" s="2">
        <v>358</v>
      </c>
      <c r="B66" s="16" t="s">
        <v>91</v>
      </c>
      <c r="C66" s="17">
        <v>405893.27999999997</v>
      </c>
      <c r="D66" s="17">
        <v>405893.27999999997</v>
      </c>
      <c r="E66" s="2">
        <v>11</v>
      </c>
      <c r="F66" s="2" t="s">
        <v>125</v>
      </c>
      <c r="G66" s="2" t="s">
        <v>19</v>
      </c>
      <c r="H66" s="3">
        <v>0.25</v>
      </c>
      <c r="I66" s="3">
        <v>0.25</v>
      </c>
      <c r="J66" s="3">
        <v>0.25</v>
      </c>
      <c r="K66" s="3">
        <v>0.25</v>
      </c>
      <c r="L66" s="4">
        <v>2022</v>
      </c>
      <c r="M66" s="4" t="s">
        <v>119</v>
      </c>
      <c r="N66" s="4" t="s">
        <v>120</v>
      </c>
      <c r="O66" s="4">
        <v>0</v>
      </c>
      <c r="P66" s="5" t="s">
        <v>22</v>
      </c>
    </row>
    <row r="67" spans="1:16" x14ac:dyDescent="0.3">
      <c r="A67" s="2">
        <v>359</v>
      </c>
      <c r="B67" s="16" t="s">
        <v>92</v>
      </c>
      <c r="C67" s="17">
        <v>2243</v>
      </c>
      <c r="D67" s="17">
        <v>2243</v>
      </c>
      <c r="E67" s="2">
        <v>1</v>
      </c>
      <c r="F67" s="2" t="s">
        <v>125</v>
      </c>
      <c r="G67" s="2" t="s">
        <v>19</v>
      </c>
      <c r="H67" s="3">
        <v>0.25</v>
      </c>
      <c r="I67" s="3">
        <v>0.25</v>
      </c>
      <c r="J67" s="3">
        <v>0.25</v>
      </c>
      <c r="K67" s="3">
        <v>0.25</v>
      </c>
      <c r="L67" s="4">
        <v>2022</v>
      </c>
      <c r="M67" s="4" t="s">
        <v>119</v>
      </c>
      <c r="N67" s="4" t="s">
        <v>120</v>
      </c>
      <c r="O67" s="4">
        <v>0</v>
      </c>
      <c r="P67" s="5" t="s">
        <v>22</v>
      </c>
    </row>
    <row r="68" spans="1:16" x14ac:dyDescent="0.3">
      <c r="A68" s="2">
        <v>362</v>
      </c>
      <c r="B68" s="16" t="s">
        <v>93</v>
      </c>
      <c r="C68" s="17">
        <v>36448.75</v>
      </c>
      <c r="D68" s="17">
        <v>36448.75</v>
      </c>
      <c r="E68" s="2">
        <v>1</v>
      </c>
      <c r="F68" s="2" t="s">
        <v>125</v>
      </c>
      <c r="G68" s="2" t="s">
        <v>19</v>
      </c>
      <c r="H68" s="3">
        <v>0.25</v>
      </c>
      <c r="I68" s="3">
        <v>0.25</v>
      </c>
      <c r="J68" s="3">
        <v>0.25</v>
      </c>
      <c r="K68" s="3">
        <v>0.25</v>
      </c>
      <c r="L68" s="4">
        <v>2022</v>
      </c>
      <c r="M68" s="4" t="s">
        <v>119</v>
      </c>
      <c r="N68" s="4" t="s">
        <v>120</v>
      </c>
      <c r="O68" s="4">
        <v>0</v>
      </c>
      <c r="P68" s="5" t="s">
        <v>22</v>
      </c>
    </row>
    <row r="69" spans="1:16" x14ac:dyDescent="0.3">
      <c r="A69" s="2">
        <v>365</v>
      </c>
      <c r="B69" s="16" t="s">
        <v>94</v>
      </c>
      <c r="C69" s="17">
        <v>7570.125</v>
      </c>
      <c r="D69" s="17">
        <v>7570.125</v>
      </c>
      <c r="E69" s="2">
        <v>1</v>
      </c>
      <c r="F69" s="2" t="s">
        <v>125</v>
      </c>
      <c r="G69" s="2" t="s">
        <v>19</v>
      </c>
      <c r="H69" s="3">
        <v>0.25</v>
      </c>
      <c r="I69" s="3">
        <v>0.25</v>
      </c>
      <c r="J69" s="3">
        <v>0.25</v>
      </c>
      <c r="K69" s="3">
        <v>0.25</v>
      </c>
      <c r="L69" s="4">
        <v>2022</v>
      </c>
      <c r="M69" s="4" t="s">
        <v>119</v>
      </c>
      <c r="N69" s="4" t="s">
        <v>120</v>
      </c>
      <c r="O69" s="4">
        <v>0</v>
      </c>
      <c r="P69" s="5" t="s">
        <v>22</v>
      </c>
    </row>
    <row r="70" spans="1:16" x14ac:dyDescent="0.3">
      <c r="A70" s="2">
        <v>371</v>
      </c>
      <c r="B70" s="16" t="s">
        <v>95</v>
      </c>
      <c r="C70" s="17">
        <v>30841.25</v>
      </c>
      <c r="D70" s="17">
        <v>30841.25</v>
      </c>
      <c r="E70" s="2">
        <v>6</v>
      </c>
      <c r="F70" s="2" t="s">
        <v>126</v>
      </c>
      <c r="G70" s="2" t="s">
        <v>19</v>
      </c>
      <c r="H70" s="3">
        <v>0.25</v>
      </c>
      <c r="I70" s="3">
        <v>0.25</v>
      </c>
      <c r="J70" s="3">
        <v>0.25</v>
      </c>
      <c r="K70" s="3">
        <v>0.25</v>
      </c>
      <c r="L70" s="4">
        <v>2022</v>
      </c>
      <c r="M70" s="4" t="s">
        <v>119</v>
      </c>
      <c r="N70" s="4" t="s">
        <v>120</v>
      </c>
      <c r="O70" s="4">
        <v>0</v>
      </c>
      <c r="P70" s="5" t="s">
        <v>22</v>
      </c>
    </row>
    <row r="71" spans="1:16" x14ac:dyDescent="0.3">
      <c r="A71" s="2">
        <v>372</v>
      </c>
      <c r="B71" s="16" t="s">
        <v>96</v>
      </c>
      <c r="C71" s="17">
        <v>3925.25</v>
      </c>
      <c r="D71" s="17">
        <v>3925.25</v>
      </c>
      <c r="E71" s="2"/>
      <c r="F71" s="2" t="s">
        <v>127</v>
      </c>
      <c r="G71" s="2" t="s">
        <v>19</v>
      </c>
      <c r="H71" s="3">
        <v>0.25</v>
      </c>
      <c r="I71" s="3">
        <v>0.25</v>
      </c>
      <c r="J71" s="3">
        <v>0.25</v>
      </c>
      <c r="K71" s="3">
        <v>0.25</v>
      </c>
      <c r="L71" s="4">
        <v>2022</v>
      </c>
      <c r="M71" s="4" t="s">
        <v>119</v>
      </c>
      <c r="N71" s="4" t="s">
        <v>120</v>
      </c>
      <c r="O71" s="4">
        <v>0</v>
      </c>
      <c r="P71" s="5" t="s">
        <v>22</v>
      </c>
    </row>
    <row r="72" spans="1:16" x14ac:dyDescent="0.3">
      <c r="A72" s="2">
        <v>375</v>
      </c>
      <c r="B72" s="16" t="s">
        <v>97</v>
      </c>
      <c r="C72" s="17">
        <v>11215</v>
      </c>
      <c r="D72" s="17">
        <v>11215</v>
      </c>
      <c r="E72" s="2"/>
      <c r="F72" s="2" t="s">
        <v>125</v>
      </c>
      <c r="G72" s="2" t="s">
        <v>19</v>
      </c>
      <c r="H72" s="3">
        <v>0.25</v>
      </c>
      <c r="I72" s="3">
        <v>0.25</v>
      </c>
      <c r="J72" s="3">
        <v>0.25</v>
      </c>
      <c r="K72" s="3">
        <v>0.25</v>
      </c>
      <c r="L72" s="4">
        <v>2022</v>
      </c>
      <c r="M72" s="4" t="s">
        <v>119</v>
      </c>
      <c r="N72" s="4" t="s">
        <v>120</v>
      </c>
      <c r="O72" s="4">
        <v>0</v>
      </c>
      <c r="P72" s="5" t="s">
        <v>22</v>
      </c>
    </row>
    <row r="73" spans="1:16" x14ac:dyDescent="0.3">
      <c r="A73" s="2">
        <v>378</v>
      </c>
      <c r="B73" s="16" t="s">
        <v>98</v>
      </c>
      <c r="C73" s="17"/>
      <c r="D73" s="17"/>
      <c r="E73" s="2"/>
      <c r="F73" s="2"/>
      <c r="G73" s="2"/>
      <c r="H73" s="3"/>
      <c r="I73" s="3"/>
      <c r="J73" s="3"/>
      <c r="K73" s="3"/>
      <c r="L73" s="4"/>
      <c r="M73" s="4"/>
      <c r="N73" s="4"/>
      <c r="O73" s="4"/>
      <c r="P73" s="5"/>
    </row>
    <row r="74" spans="1:16" x14ac:dyDescent="0.3">
      <c r="A74" s="2">
        <v>381</v>
      </c>
      <c r="B74" s="16" t="s">
        <v>99</v>
      </c>
      <c r="C74" s="17">
        <v>4351.42</v>
      </c>
      <c r="D74" s="17">
        <v>4351.42</v>
      </c>
      <c r="E74" s="2">
        <v>2</v>
      </c>
      <c r="F74" s="2" t="s">
        <v>125</v>
      </c>
      <c r="G74" s="2" t="s">
        <v>19</v>
      </c>
      <c r="H74" s="3"/>
      <c r="I74" s="3">
        <v>0.5</v>
      </c>
      <c r="J74" s="3"/>
      <c r="K74" s="3">
        <v>0.5</v>
      </c>
      <c r="L74" s="4">
        <v>2022</v>
      </c>
      <c r="M74" s="4" t="s">
        <v>119</v>
      </c>
      <c r="N74" s="4" t="s">
        <v>120</v>
      </c>
      <c r="O74" s="4">
        <v>0</v>
      </c>
      <c r="P74" s="5" t="s">
        <v>22</v>
      </c>
    </row>
    <row r="75" spans="1:16" ht="43.2" x14ac:dyDescent="0.3">
      <c r="A75" s="2">
        <v>382</v>
      </c>
      <c r="B75" s="16" t="s">
        <v>100</v>
      </c>
      <c r="C75" s="17">
        <v>11215</v>
      </c>
      <c r="D75" s="17">
        <v>11215</v>
      </c>
      <c r="E75" s="2">
        <v>2</v>
      </c>
      <c r="F75" s="2" t="s">
        <v>125</v>
      </c>
      <c r="G75" s="2" t="s">
        <v>19</v>
      </c>
      <c r="H75" s="3"/>
      <c r="I75" s="3">
        <v>0.5</v>
      </c>
      <c r="J75" s="3">
        <v>0.5</v>
      </c>
      <c r="K75" s="3"/>
      <c r="L75" s="4">
        <v>2022</v>
      </c>
      <c r="M75" s="4" t="s">
        <v>119</v>
      </c>
      <c r="N75" s="4" t="s">
        <v>120</v>
      </c>
      <c r="O75" s="4">
        <v>0</v>
      </c>
      <c r="P75" s="5" t="s">
        <v>22</v>
      </c>
    </row>
    <row r="76" spans="1:16" x14ac:dyDescent="0.3">
      <c r="A76" s="2">
        <v>383</v>
      </c>
      <c r="B76" s="16" t="s">
        <v>101</v>
      </c>
      <c r="C76" s="17">
        <v>2803.75</v>
      </c>
      <c r="D76" s="17">
        <v>2803.75</v>
      </c>
      <c r="E76" s="2">
        <v>1</v>
      </c>
      <c r="F76" s="2" t="s">
        <v>125</v>
      </c>
      <c r="G76" s="2" t="s">
        <v>19</v>
      </c>
      <c r="H76" s="3"/>
      <c r="I76" s="3"/>
      <c r="J76" s="3">
        <v>1</v>
      </c>
      <c r="K76" s="3"/>
      <c r="L76" s="4">
        <v>2022</v>
      </c>
      <c r="M76" s="4" t="s">
        <v>119</v>
      </c>
      <c r="N76" s="4" t="s">
        <v>120</v>
      </c>
      <c r="O76" s="4">
        <v>0</v>
      </c>
      <c r="P76" s="5" t="s">
        <v>22</v>
      </c>
    </row>
    <row r="77" spans="1:16" x14ac:dyDescent="0.3">
      <c r="A77" s="2">
        <v>385</v>
      </c>
      <c r="B77" s="16" t="s">
        <v>117</v>
      </c>
      <c r="C77" s="17">
        <v>5607.5</v>
      </c>
      <c r="D77" s="17">
        <v>5607.5</v>
      </c>
      <c r="E77" s="2">
        <v>4</v>
      </c>
      <c r="F77" s="2" t="s">
        <v>125</v>
      </c>
      <c r="G77" s="2" t="s">
        <v>19</v>
      </c>
      <c r="H77" s="3">
        <v>0.25</v>
      </c>
      <c r="I77" s="3">
        <v>0.25</v>
      </c>
      <c r="J77" s="3">
        <v>0.25</v>
      </c>
      <c r="K77" s="3">
        <v>0.25</v>
      </c>
      <c r="L77" s="4">
        <v>2022</v>
      </c>
      <c r="M77" s="4" t="s">
        <v>119</v>
      </c>
      <c r="N77" s="4" t="s">
        <v>120</v>
      </c>
      <c r="O77" s="4">
        <v>0</v>
      </c>
      <c r="P77" s="5" t="s">
        <v>22</v>
      </c>
    </row>
    <row r="78" spans="1:16" x14ac:dyDescent="0.3">
      <c r="A78" s="2">
        <v>392</v>
      </c>
      <c r="B78" s="16" t="s">
        <v>102</v>
      </c>
      <c r="C78" s="17">
        <v>5607.5</v>
      </c>
      <c r="D78" s="17">
        <v>5607.5</v>
      </c>
      <c r="E78" s="2">
        <v>5</v>
      </c>
      <c r="F78" s="2" t="s">
        <v>125</v>
      </c>
      <c r="G78" s="2" t="s">
        <v>19</v>
      </c>
      <c r="H78" s="3">
        <v>1</v>
      </c>
      <c r="I78" s="3"/>
      <c r="J78" s="3"/>
      <c r="K78" s="3"/>
      <c r="L78" s="4">
        <v>2022</v>
      </c>
      <c r="M78" s="4" t="s">
        <v>119</v>
      </c>
      <c r="N78" s="4" t="s">
        <v>120</v>
      </c>
      <c r="O78" s="4">
        <v>0</v>
      </c>
      <c r="P78" s="5" t="s">
        <v>22</v>
      </c>
    </row>
    <row r="79" spans="1:16" x14ac:dyDescent="0.3">
      <c r="A79" s="2">
        <v>395</v>
      </c>
      <c r="B79" s="16" t="s">
        <v>103</v>
      </c>
      <c r="C79" s="17">
        <v>1962.625</v>
      </c>
      <c r="D79" s="17">
        <v>1962.625</v>
      </c>
      <c r="E79" s="2"/>
      <c r="F79" s="2" t="s">
        <v>125</v>
      </c>
      <c r="G79" s="2" t="s">
        <v>19</v>
      </c>
      <c r="H79" s="3"/>
      <c r="I79" s="3">
        <v>1</v>
      </c>
      <c r="J79" s="3"/>
      <c r="K79" s="3"/>
      <c r="L79" s="4">
        <v>2022</v>
      </c>
      <c r="M79" s="4" t="s">
        <v>119</v>
      </c>
      <c r="N79" s="4" t="s">
        <v>120</v>
      </c>
      <c r="O79" s="4">
        <v>0</v>
      </c>
      <c r="P79" s="5" t="s">
        <v>22</v>
      </c>
    </row>
    <row r="80" spans="1:16" x14ac:dyDescent="0.3">
      <c r="A80" s="2">
        <v>399</v>
      </c>
      <c r="B80" s="16" t="s">
        <v>104</v>
      </c>
      <c r="C80" s="17"/>
      <c r="D80" s="17"/>
      <c r="E80" s="2"/>
      <c r="F80" s="2"/>
      <c r="G80" s="2"/>
      <c r="H80" s="3"/>
      <c r="I80" s="3"/>
      <c r="J80" s="3"/>
      <c r="K80" s="3"/>
      <c r="L80" s="4"/>
      <c r="M80" s="4"/>
      <c r="N80" s="4"/>
      <c r="O80" s="4"/>
      <c r="P80" s="5"/>
    </row>
    <row r="81" spans="1:16" s="26" customFormat="1" x14ac:dyDescent="0.3">
      <c r="A81" s="34">
        <v>0.56074999999999997</v>
      </c>
      <c r="B81" s="21" t="s">
        <v>105</v>
      </c>
      <c r="C81" s="22">
        <f>SUM(C39:C80)</f>
        <v>1200000</v>
      </c>
      <c r="D81" s="22">
        <f>SUM(D39:D80)</f>
        <v>1200000</v>
      </c>
      <c r="E81" s="30"/>
      <c r="F81" s="20"/>
      <c r="G81" s="20"/>
      <c r="H81" s="23"/>
      <c r="I81" s="23"/>
      <c r="J81" s="23"/>
      <c r="K81" s="23"/>
      <c r="L81" s="24"/>
      <c r="M81" s="24"/>
      <c r="N81" s="24"/>
      <c r="O81" s="24"/>
      <c r="P81" s="25"/>
    </row>
    <row r="82" spans="1:16" x14ac:dyDescent="0.3">
      <c r="A82" s="2">
        <v>531</v>
      </c>
      <c r="B82" s="16" t="s">
        <v>106</v>
      </c>
      <c r="C82" s="17"/>
      <c r="D82" s="18"/>
      <c r="E82" s="2"/>
      <c r="F82" s="2"/>
      <c r="G82" s="2"/>
      <c r="H82" s="3"/>
      <c r="I82" s="3"/>
      <c r="J82" s="3"/>
      <c r="K82" s="3"/>
      <c r="L82" s="4"/>
      <c r="M82" s="4"/>
      <c r="N82" s="4"/>
      <c r="O82" s="4"/>
      <c r="P82" s="5"/>
    </row>
    <row r="83" spans="1:16" x14ac:dyDescent="0.3">
      <c r="A83" s="2">
        <v>532</v>
      </c>
      <c r="B83" s="16" t="s">
        <v>107</v>
      </c>
      <c r="C83" s="17"/>
      <c r="D83" s="18"/>
      <c r="E83" s="2"/>
      <c r="F83" s="2"/>
      <c r="G83" s="2"/>
      <c r="H83" s="3"/>
      <c r="I83" s="3"/>
      <c r="J83" s="3"/>
      <c r="K83" s="3"/>
      <c r="L83" s="4"/>
      <c r="M83" s="4"/>
      <c r="N83" s="4"/>
      <c r="O83" s="4"/>
      <c r="P83" s="5"/>
    </row>
    <row r="84" spans="1:16" x14ac:dyDescent="0.3">
      <c r="A84" s="2">
        <v>512</v>
      </c>
      <c r="B84" s="16" t="s">
        <v>108</v>
      </c>
      <c r="C84" s="17"/>
      <c r="D84" s="18"/>
      <c r="E84" s="2"/>
      <c r="F84" s="2"/>
      <c r="G84" s="2"/>
      <c r="H84" s="3"/>
      <c r="I84" s="3"/>
      <c r="J84" s="3"/>
      <c r="K84" s="3"/>
      <c r="L84" s="4"/>
      <c r="M84" s="4"/>
      <c r="N84" s="4"/>
      <c r="O84" s="4"/>
      <c r="P84" s="5"/>
    </row>
    <row r="85" spans="1:16" x14ac:dyDescent="0.3">
      <c r="A85" s="2">
        <v>515</v>
      </c>
      <c r="B85" s="16" t="s">
        <v>109</v>
      </c>
      <c r="C85" s="17"/>
      <c r="D85" s="18"/>
      <c r="E85" s="2"/>
      <c r="F85" s="2"/>
      <c r="G85" s="2"/>
      <c r="H85" s="3"/>
      <c r="I85" s="3"/>
      <c r="J85" s="3"/>
      <c r="K85" s="3"/>
      <c r="L85" s="4"/>
      <c r="M85" s="4"/>
      <c r="N85" s="4"/>
      <c r="O85" s="4"/>
      <c r="P85" s="5"/>
    </row>
    <row r="86" spans="1:16" x14ac:dyDescent="0.3">
      <c r="A86" s="2">
        <v>523</v>
      </c>
      <c r="B86" s="16" t="s">
        <v>118</v>
      </c>
      <c r="C86" s="17"/>
      <c r="D86" s="18"/>
      <c r="E86" s="2"/>
      <c r="F86" s="2"/>
      <c r="G86" s="2"/>
      <c r="H86" s="3"/>
      <c r="I86" s="3"/>
      <c r="J86" s="3"/>
      <c r="K86" s="3"/>
      <c r="L86" s="4"/>
      <c r="M86" s="4"/>
      <c r="N86" s="4"/>
      <c r="O86" s="4"/>
      <c r="P86" s="5"/>
    </row>
    <row r="87" spans="1:16" x14ac:dyDescent="0.3">
      <c r="A87" s="2">
        <v>565</v>
      </c>
      <c r="B87" s="16" t="s">
        <v>110</v>
      </c>
      <c r="C87" s="17"/>
      <c r="D87" s="18"/>
      <c r="E87" s="2"/>
      <c r="F87" s="2"/>
      <c r="G87" s="2"/>
      <c r="H87" s="3"/>
      <c r="I87" s="3"/>
      <c r="J87" s="3"/>
      <c r="K87" s="3"/>
      <c r="L87" s="4"/>
      <c r="M87" s="4"/>
      <c r="N87" s="4"/>
      <c r="O87" s="4"/>
      <c r="P87" s="5"/>
    </row>
    <row r="88" spans="1:16" x14ac:dyDescent="0.3">
      <c r="A88" s="2">
        <v>591</v>
      </c>
      <c r="B88" s="16" t="s">
        <v>111</v>
      </c>
      <c r="C88" s="17"/>
      <c r="D88" s="18"/>
      <c r="E88" s="2"/>
      <c r="F88" s="2"/>
      <c r="G88" s="2"/>
      <c r="H88" s="3"/>
      <c r="I88" s="3"/>
      <c r="J88" s="3"/>
      <c r="K88" s="3"/>
      <c r="L88" s="4"/>
      <c r="M88" s="4"/>
      <c r="N88" s="4"/>
      <c r="O88" s="4"/>
      <c r="P88" s="5"/>
    </row>
    <row r="89" spans="1:16" s="26" customFormat="1" x14ac:dyDescent="0.3">
      <c r="A89" s="20"/>
      <c r="B89" s="21" t="s">
        <v>112</v>
      </c>
      <c r="C89" s="27">
        <f>SUM(C82:C88)</f>
        <v>0</v>
      </c>
      <c r="D89" s="27">
        <f>SUM(D82:D88)</f>
        <v>0</v>
      </c>
      <c r="E89" s="20"/>
      <c r="F89" s="20"/>
      <c r="G89" s="20"/>
      <c r="H89" s="23"/>
      <c r="I89" s="23"/>
      <c r="J89" s="23"/>
      <c r="K89" s="23"/>
      <c r="L89" s="24"/>
      <c r="M89" s="24"/>
      <c r="N89" s="24"/>
      <c r="O89" s="24"/>
      <c r="P89" s="25"/>
    </row>
    <row r="90" spans="1:16" x14ac:dyDescent="0.3">
      <c r="A90" s="2"/>
      <c r="B90" s="2"/>
      <c r="C90" s="2"/>
      <c r="D90" s="18"/>
      <c r="E90" s="2"/>
      <c r="F90" s="2"/>
      <c r="G90" s="2"/>
      <c r="H90" s="3"/>
      <c r="I90" s="3"/>
      <c r="J90" s="3"/>
      <c r="K90" s="3"/>
      <c r="L90" s="4"/>
      <c r="M90" s="4"/>
      <c r="N90" s="4"/>
      <c r="O90" s="4"/>
      <c r="P90" s="5"/>
    </row>
    <row r="91" spans="1:16" x14ac:dyDescent="0.3">
      <c r="A91" s="6"/>
      <c r="B91" s="6"/>
      <c r="C91" s="6"/>
      <c r="D91" s="6"/>
      <c r="E91" s="6"/>
      <c r="F91" s="6"/>
      <c r="G91" s="6"/>
      <c r="H91" s="7"/>
      <c r="I91" s="7"/>
      <c r="J91" s="7"/>
      <c r="K91" s="7"/>
      <c r="L91" s="8"/>
      <c r="M91" s="8"/>
      <c r="N91" s="8"/>
      <c r="O91" s="8"/>
      <c r="P91" s="9"/>
    </row>
    <row r="92" spans="1:16" ht="15" thickBot="1" x14ac:dyDescent="0.35">
      <c r="A92" s="10"/>
      <c r="B92" s="10"/>
      <c r="C92" s="10"/>
      <c r="D92" s="10"/>
      <c r="E92" s="10"/>
      <c r="F92" s="10"/>
      <c r="G92" s="10"/>
      <c r="H92" s="11"/>
      <c r="I92" s="11"/>
      <c r="J92" s="11"/>
      <c r="K92" s="11"/>
      <c r="L92" s="12"/>
      <c r="M92" s="12"/>
      <c r="N92" s="12"/>
      <c r="O92" s="12"/>
      <c r="P92" s="13"/>
    </row>
    <row r="94" spans="1:16" ht="15" thickBot="1" x14ac:dyDescent="0.35">
      <c r="B94" s="28" t="s">
        <v>129</v>
      </c>
      <c r="C94" s="29">
        <f>C38+C81+C89</f>
        <v>1437836</v>
      </c>
      <c r="D94" s="26" t="s">
        <v>131</v>
      </c>
    </row>
    <row r="95" spans="1:16" ht="15.6" thickTop="1" thickBot="1" x14ac:dyDescent="0.35"/>
    <row r="96" spans="1:16" x14ac:dyDescent="0.3">
      <c r="A96" s="61" t="s">
        <v>17</v>
      </c>
      <c r="B96" s="62"/>
      <c r="C96" s="62"/>
      <c r="D96" s="62"/>
      <c r="E96" s="62"/>
      <c r="F96" s="63"/>
      <c r="G96" s="19"/>
      <c r="H96" s="15"/>
      <c r="I96" s="15"/>
      <c r="J96" s="15"/>
      <c r="K96" s="15"/>
      <c r="L96" s="15"/>
      <c r="M96" s="15"/>
      <c r="N96" s="15"/>
      <c r="O96" s="15"/>
      <c r="P96" s="15"/>
    </row>
    <row r="97" spans="1:16" ht="15" thickBot="1" x14ac:dyDescent="0.35">
      <c r="A97" s="64"/>
      <c r="B97" s="65"/>
      <c r="C97" s="65"/>
      <c r="D97" s="65"/>
      <c r="E97" s="65"/>
      <c r="F97" s="66"/>
      <c r="G97" s="19"/>
      <c r="H97" s="15"/>
      <c r="I97" s="15"/>
      <c r="J97" s="15"/>
      <c r="K97" s="15"/>
      <c r="L97" s="15"/>
      <c r="M97" s="15"/>
      <c r="N97" s="15"/>
      <c r="O97" s="15"/>
      <c r="P97" s="15"/>
    </row>
    <row r="98" spans="1:16" ht="15" thickBot="1" x14ac:dyDescent="0.35">
      <c r="A98" s="67" t="s">
        <v>18</v>
      </c>
      <c r="B98" s="68"/>
      <c r="C98" s="68"/>
      <c r="D98" s="68"/>
      <c r="E98" s="68"/>
      <c r="F98" s="69"/>
      <c r="G98" s="19"/>
      <c r="H98" s="15"/>
      <c r="I98" s="15"/>
      <c r="J98" s="15"/>
      <c r="K98" s="15"/>
      <c r="L98" s="15"/>
      <c r="M98" s="15"/>
      <c r="N98" s="15"/>
      <c r="O98" s="15"/>
      <c r="P98" s="15"/>
    </row>
    <row r="99" spans="1:16" ht="15" thickBot="1" x14ac:dyDescent="0.35">
      <c r="A99" s="49" t="s">
        <v>19</v>
      </c>
      <c r="B99" s="50"/>
      <c r="C99" s="49" t="s">
        <v>20</v>
      </c>
      <c r="D99" s="51"/>
      <c r="E99" s="51"/>
      <c r="F99" s="50"/>
      <c r="G99" s="19"/>
      <c r="H99" s="15"/>
      <c r="I99" s="15"/>
      <c r="J99" s="15"/>
      <c r="K99" s="15"/>
      <c r="L99" s="15"/>
      <c r="M99" s="15"/>
      <c r="N99" s="15"/>
      <c r="O99" s="15"/>
      <c r="P99" s="15"/>
    </row>
    <row r="100" spans="1:16" ht="15" thickBot="1" x14ac:dyDescent="0.35">
      <c r="A100" s="49" t="s">
        <v>13</v>
      </c>
      <c r="B100" s="50"/>
      <c r="C100" s="49" t="s">
        <v>21</v>
      </c>
      <c r="D100" s="51"/>
      <c r="E100" s="51"/>
      <c r="F100" s="50"/>
      <c r="G100" s="19"/>
      <c r="H100" s="15"/>
      <c r="I100" s="15"/>
      <c r="J100" s="15"/>
      <c r="K100" s="15"/>
      <c r="L100" s="15"/>
      <c r="M100" s="15"/>
      <c r="N100" s="15"/>
      <c r="O100" s="15"/>
      <c r="P100" s="15"/>
    </row>
    <row r="101" spans="1:16" x14ac:dyDescent="0.3">
      <c r="A101" s="58"/>
      <c r="B101" s="58"/>
      <c r="C101" s="58"/>
      <c r="D101" s="58"/>
      <c r="E101" s="58"/>
      <c r="F101" s="58"/>
      <c r="G101" s="19"/>
      <c r="H101" s="15"/>
      <c r="I101" s="15"/>
      <c r="J101" s="15"/>
      <c r="K101" s="15"/>
      <c r="L101" s="15"/>
      <c r="M101" s="15"/>
      <c r="N101" s="15"/>
      <c r="O101" s="15"/>
      <c r="P101" s="15"/>
    </row>
    <row r="102" spans="1:16" ht="15" thickBot="1" x14ac:dyDescent="0.35">
      <c r="A102" s="19"/>
      <c r="B102" s="19"/>
      <c r="C102" s="19"/>
      <c r="D102" s="19"/>
      <c r="E102" s="19"/>
      <c r="F102" s="19"/>
      <c r="G102" s="19"/>
      <c r="H102" s="15"/>
      <c r="I102" s="15"/>
      <c r="J102" s="15"/>
      <c r="K102" s="15"/>
      <c r="L102" s="15"/>
      <c r="M102" s="15"/>
      <c r="N102" s="15"/>
      <c r="O102" s="15"/>
      <c r="P102" s="15"/>
    </row>
    <row r="103" spans="1:16" ht="21.6" thickBot="1" x14ac:dyDescent="0.35">
      <c r="A103" s="43" t="s">
        <v>33</v>
      </c>
      <c r="B103" s="44"/>
      <c r="C103" s="44"/>
      <c r="D103" s="44"/>
      <c r="E103" s="44"/>
      <c r="F103" s="44"/>
      <c r="G103" s="45"/>
      <c r="H103" s="15"/>
      <c r="I103" s="15"/>
      <c r="J103" s="15"/>
      <c r="K103" s="15"/>
      <c r="L103" s="15"/>
      <c r="M103" s="15"/>
      <c r="N103" s="15"/>
      <c r="O103" s="15"/>
      <c r="P103" s="15"/>
    </row>
    <row r="104" spans="1:16" ht="15.75" customHeight="1" x14ac:dyDescent="0.3">
      <c r="A104" s="46" t="s">
        <v>22</v>
      </c>
      <c r="B104" s="47"/>
      <c r="C104" s="47" t="s">
        <v>23</v>
      </c>
      <c r="D104" s="47"/>
      <c r="E104" s="47"/>
      <c r="F104" s="47"/>
      <c r="G104" s="48"/>
      <c r="H104" s="15"/>
      <c r="I104" s="15"/>
      <c r="J104" s="15"/>
      <c r="K104" s="15"/>
      <c r="L104" s="15"/>
      <c r="M104" s="15"/>
      <c r="N104" s="15"/>
      <c r="O104" s="15"/>
      <c r="P104" s="15"/>
    </row>
    <row r="105" spans="1:16" x14ac:dyDescent="0.3">
      <c r="A105" s="52" t="s">
        <v>24</v>
      </c>
      <c r="B105" s="53"/>
      <c r="C105" s="53" t="s">
        <v>25</v>
      </c>
      <c r="D105" s="53"/>
      <c r="E105" s="53"/>
      <c r="F105" s="53"/>
      <c r="G105" s="54"/>
      <c r="H105" s="15"/>
      <c r="I105" s="15"/>
      <c r="J105" s="15"/>
      <c r="K105" s="15"/>
      <c r="L105" s="15"/>
      <c r="M105" s="15"/>
      <c r="N105" s="15"/>
      <c r="O105" s="15"/>
      <c r="P105" s="15"/>
    </row>
    <row r="106" spans="1:16" ht="15" thickBot="1" x14ac:dyDescent="0.35">
      <c r="A106" s="55" t="s">
        <v>26</v>
      </c>
      <c r="B106" s="56"/>
      <c r="C106" s="56" t="s">
        <v>27</v>
      </c>
      <c r="D106" s="56"/>
      <c r="E106" s="56"/>
      <c r="F106" s="56"/>
      <c r="G106" s="57"/>
      <c r="H106" s="15"/>
      <c r="I106" s="15"/>
      <c r="J106" s="15"/>
      <c r="K106" s="15"/>
      <c r="L106" s="15"/>
      <c r="M106" s="15"/>
      <c r="N106" s="15"/>
      <c r="O106" s="15"/>
      <c r="P106" s="15"/>
    </row>
    <row r="107" spans="1:16" ht="36" customHeight="1" thickBot="1" x14ac:dyDescent="0.35">
      <c r="A107" s="38" t="s">
        <v>28</v>
      </c>
      <c r="B107" s="39"/>
      <c r="C107" s="39"/>
      <c r="D107" s="39"/>
      <c r="E107" s="39"/>
      <c r="F107" s="39"/>
      <c r="G107" s="39"/>
      <c r="H107" s="39"/>
      <c r="I107" s="39"/>
      <c r="J107" s="39"/>
      <c r="K107" s="39"/>
      <c r="L107" s="39"/>
      <c r="M107" s="39"/>
      <c r="N107" s="39"/>
      <c r="O107" s="39"/>
      <c r="P107" s="39"/>
    </row>
    <row r="108" spans="1:16" ht="21.6" thickBot="1" x14ac:dyDescent="0.35">
      <c r="A108" s="40" t="s">
        <v>29</v>
      </c>
      <c r="B108" s="41"/>
      <c r="C108" s="41"/>
      <c r="D108" s="41"/>
      <c r="E108" s="41"/>
      <c r="F108" s="41"/>
      <c r="G108" s="41"/>
      <c r="H108" s="41"/>
      <c r="I108" s="41"/>
      <c r="J108" s="41"/>
      <c r="K108" s="41"/>
      <c r="L108" s="41"/>
      <c r="M108" s="41"/>
      <c r="N108" s="41"/>
      <c r="O108" s="41"/>
      <c r="P108" s="42"/>
    </row>
    <row r="109" spans="1:16" ht="18.600000000000001" thickBot="1" x14ac:dyDescent="0.35">
      <c r="A109" s="35" t="s">
        <v>30</v>
      </c>
      <c r="B109" s="36"/>
      <c r="C109" s="36"/>
      <c r="D109" s="36"/>
      <c r="E109" s="36"/>
      <c r="F109" s="36"/>
      <c r="G109" s="36"/>
      <c r="H109" s="36"/>
      <c r="I109" s="36"/>
      <c r="J109" s="36"/>
      <c r="K109" s="36"/>
      <c r="L109" s="36"/>
      <c r="M109" s="36"/>
      <c r="N109" s="36"/>
      <c r="O109" s="36"/>
      <c r="P109" s="37"/>
    </row>
    <row r="110" spans="1:16" ht="15.75" customHeight="1" x14ac:dyDescent="0.3">
      <c r="A110" s="70" t="s">
        <v>32</v>
      </c>
      <c r="B110" s="71"/>
      <c r="C110" s="71"/>
      <c r="D110" s="71"/>
      <c r="E110" s="71"/>
      <c r="F110" s="71"/>
      <c r="G110" s="71"/>
      <c r="H110" s="71"/>
      <c r="I110" s="71"/>
      <c r="J110" s="71"/>
      <c r="K110" s="71"/>
      <c r="L110" s="71"/>
      <c r="M110" s="71"/>
      <c r="N110" s="71"/>
      <c r="O110" s="71"/>
      <c r="P110" s="72"/>
    </row>
    <row r="111" spans="1:16" x14ac:dyDescent="0.3">
      <c r="A111" s="73"/>
      <c r="B111" s="74"/>
      <c r="C111" s="74"/>
      <c r="D111" s="74"/>
      <c r="E111" s="74"/>
      <c r="F111" s="74"/>
      <c r="G111" s="74"/>
      <c r="H111" s="74"/>
      <c r="I111" s="74"/>
      <c r="J111" s="74"/>
      <c r="K111" s="74"/>
      <c r="L111" s="74"/>
      <c r="M111" s="74"/>
      <c r="N111" s="74"/>
      <c r="O111" s="74"/>
      <c r="P111" s="75"/>
    </row>
    <row r="112" spans="1:16" ht="15.75" customHeight="1" x14ac:dyDescent="0.3">
      <c r="A112" s="73"/>
      <c r="B112" s="74"/>
      <c r="C112" s="74"/>
      <c r="D112" s="74"/>
      <c r="E112" s="74"/>
      <c r="F112" s="74"/>
      <c r="G112" s="74"/>
      <c r="H112" s="74"/>
      <c r="I112" s="74"/>
      <c r="J112" s="74"/>
      <c r="K112" s="74"/>
      <c r="L112" s="74"/>
      <c r="M112" s="74"/>
      <c r="N112" s="74"/>
      <c r="O112" s="74"/>
      <c r="P112" s="75"/>
    </row>
    <row r="113" spans="1:16" x14ac:dyDescent="0.3">
      <c r="A113" s="73"/>
      <c r="B113" s="74"/>
      <c r="C113" s="74"/>
      <c r="D113" s="74"/>
      <c r="E113" s="74"/>
      <c r="F113" s="74"/>
      <c r="G113" s="74"/>
      <c r="H113" s="74"/>
      <c r="I113" s="74"/>
      <c r="J113" s="74"/>
      <c r="K113" s="74"/>
      <c r="L113" s="74"/>
      <c r="M113" s="74"/>
      <c r="N113" s="74"/>
      <c r="O113" s="74"/>
      <c r="P113" s="75"/>
    </row>
    <row r="114" spans="1:16" x14ac:dyDescent="0.3">
      <c r="A114" s="73"/>
      <c r="B114" s="74"/>
      <c r="C114" s="74"/>
      <c r="D114" s="74"/>
      <c r="E114" s="74"/>
      <c r="F114" s="74"/>
      <c r="G114" s="74"/>
      <c r="H114" s="74"/>
      <c r="I114" s="74"/>
      <c r="J114" s="74"/>
      <c r="K114" s="74"/>
      <c r="L114" s="74"/>
      <c r="M114" s="74"/>
      <c r="N114" s="74"/>
      <c r="O114" s="74"/>
      <c r="P114" s="75"/>
    </row>
    <row r="115" spans="1:16" x14ac:dyDescent="0.3">
      <c r="A115" s="73"/>
      <c r="B115" s="74"/>
      <c r="C115" s="74"/>
      <c r="D115" s="74"/>
      <c r="E115" s="74"/>
      <c r="F115" s="74"/>
      <c r="G115" s="74"/>
      <c r="H115" s="74"/>
      <c r="I115" s="74"/>
      <c r="J115" s="74"/>
      <c r="K115" s="74"/>
      <c r="L115" s="74"/>
      <c r="M115" s="74"/>
      <c r="N115" s="74"/>
      <c r="O115" s="74"/>
      <c r="P115" s="75"/>
    </row>
    <row r="116" spans="1:16" x14ac:dyDescent="0.3">
      <c r="A116" s="73"/>
      <c r="B116" s="74"/>
      <c r="C116" s="74"/>
      <c r="D116" s="74"/>
      <c r="E116" s="74"/>
      <c r="F116" s="74"/>
      <c r="G116" s="74"/>
      <c r="H116" s="74"/>
      <c r="I116" s="74"/>
      <c r="J116" s="74"/>
      <c r="K116" s="74"/>
      <c r="L116" s="74"/>
      <c r="M116" s="74"/>
      <c r="N116" s="74"/>
      <c r="O116" s="74"/>
      <c r="P116" s="75"/>
    </row>
    <row r="117" spans="1:16" x14ac:dyDescent="0.3">
      <c r="A117" s="73"/>
      <c r="B117" s="74"/>
      <c r="C117" s="74"/>
      <c r="D117" s="74"/>
      <c r="E117" s="74"/>
      <c r="F117" s="74"/>
      <c r="G117" s="74"/>
      <c r="H117" s="74"/>
      <c r="I117" s="74"/>
      <c r="J117" s="74"/>
      <c r="K117" s="74"/>
      <c r="L117" s="74"/>
      <c r="M117" s="74"/>
      <c r="N117" s="74"/>
      <c r="O117" s="74"/>
      <c r="P117" s="75"/>
    </row>
    <row r="118" spans="1:16" ht="15" thickBot="1" x14ac:dyDescent="0.35">
      <c r="A118" s="76"/>
      <c r="B118" s="77"/>
      <c r="C118" s="77"/>
      <c r="D118" s="77"/>
      <c r="E118" s="77"/>
      <c r="F118" s="77"/>
      <c r="G118" s="77"/>
      <c r="H118" s="77"/>
      <c r="I118" s="77"/>
      <c r="J118" s="77"/>
      <c r="K118" s="77"/>
      <c r="L118" s="77"/>
      <c r="M118" s="77"/>
      <c r="N118" s="77"/>
      <c r="O118" s="77"/>
      <c r="P118" s="78"/>
    </row>
    <row r="120" spans="1:16" x14ac:dyDescent="0.3">
      <c r="B120" s="15"/>
      <c r="C120" s="15"/>
      <c r="D120" s="15"/>
      <c r="E120" s="15"/>
      <c r="F120" s="15"/>
      <c r="G120" s="15"/>
    </row>
    <row r="121" spans="1:16" x14ac:dyDescent="0.3">
      <c r="B121" s="79" t="s">
        <v>34</v>
      </c>
      <c r="C121" s="79"/>
      <c r="D121" s="79"/>
      <c r="E121" s="79"/>
      <c r="F121" s="15"/>
      <c r="G121" s="15"/>
    </row>
    <row r="122" spans="1:16" x14ac:dyDescent="0.3">
      <c r="B122" s="79"/>
      <c r="C122" s="79"/>
      <c r="D122" s="79"/>
      <c r="E122" s="79"/>
      <c r="F122" s="15"/>
      <c r="G122" s="15"/>
    </row>
  </sheetData>
  <sheetProtection autoFilter="0" pivotTables="0"/>
  <mergeCells count="36">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105:B105"/>
    <mergeCell ref="C105:G105"/>
    <mergeCell ref="A96:F97"/>
    <mergeCell ref="A98:F98"/>
    <mergeCell ref="A99:B99"/>
    <mergeCell ref="C99:F99"/>
    <mergeCell ref="A100:B100"/>
    <mergeCell ref="C100:F100"/>
    <mergeCell ref="A101:B101"/>
    <mergeCell ref="C101:F101"/>
    <mergeCell ref="A103:G103"/>
    <mergeCell ref="A104:B104"/>
    <mergeCell ref="C104:G104"/>
    <mergeCell ref="B121:E122"/>
    <mergeCell ref="A106:B106"/>
    <mergeCell ref="C106:G106"/>
    <mergeCell ref="A107:P107"/>
    <mergeCell ref="A108:P108"/>
    <mergeCell ref="A109:P109"/>
    <mergeCell ref="A110:P118"/>
  </mergeCells>
  <pageMargins left="0.25" right="0.25" top="0.75" bottom="0.75" header="0.3" footer="0.3"/>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36BA-CFC1-4262-8B24-F2BFFF25827A}">
  <sheetPr>
    <pageSetUpPr fitToPage="1"/>
  </sheetPr>
  <dimension ref="A1:P122"/>
  <sheetViews>
    <sheetView zoomScale="85" zoomScaleNormal="85" workbookViewId="0">
      <selection sqref="A1:P1"/>
    </sheetView>
  </sheetViews>
  <sheetFormatPr baseColWidth="10" defaultRowHeight="14.4" x14ac:dyDescent="0.3"/>
  <cols>
    <col min="1" max="1" width="18" bestFit="1" customWidth="1"/>
    <col min="2" max="2" width="56.44140625" customWidth="1"/>
    <col min="3" max="3" width="18.33203125" bestFit="1" customWidth="1"/>
    <col min="4" max="4" width="24.5546875" bestFit="1" customWidth="1"/>
    <col min="5" max="5" width="11.44140625" bestFit="1" customWidth="1"/>
    <col min="6" max="6" width="10.109375" bestFit="1" customWidth="1"/>
    <col min="7" max="7" width="21.5546875" customWidth="1"/>
    <col min="8" max="11" width="6.33203125" customWidth="1"/>
    <col min="12" max="12" width="10" bestFit="1" customWidth="1"/>
    <col min="13" max="13" width="13.88671875" bestFit="1" customWidth="1"/>
    <col min="14" max="14" width="19" customWidth="1"/>
    <col min="15" max="15" width="14.5546875" customWidth="1"/>
    <col min="16" max="16" width="29" customWidth="1"/>
  </cols>
  <sheetData>
    <row r="1" spans="1:16" ht="21" x14ac:dyDescent="0.4">
      <c r="A1" s="80" t="s">
        <v>31</v>
      </c>
      <c r="B1" s="81"/>
      <c r="C1" s="81"/>
      <c r="D1" s="81"/>
      <c r="E1" s="81"/>
      <c r="F1" s="81"/>
      <c r="G1" s="81"/>
      <c r="H1" s="81"/>
      <c r="I1" s="81"/>
      <c r="J1" s="81"/>
      <c r="K1" s="81"/>
      <c r="L1" s="81"/>
      <c r="M1" s="81"/>
      <c r="N1" s="81"/>
      <c r="O1" s="81"/>
      <c r="P1" s="82"/>
    </row>
    <row r="2" spans="1:16" ht="21" x14ac:dyDescent="0.4">
      <c r="A2" s="83" t="s">
        <v>128</v>
      </c>
      <c r="B2" s="84"/>
      <c r="C2" s="84"/>
      <c r="D2" s="84"/>
      <c r="E2" s="84"/>
      <c r="F2" s="84"/>
      <c r="G2" s="84"/>
      <c r="H2" s="84"/>
      <c r="I2" s="84"/>
      <c r="J2" s="84"/>
      <c r="K2" s="84"/>
      <c r="L2" s="84"/>
      <c r="M2" s="84"/>
      <c r="N2" s="84"/>
      <c r="O2" s="84"/>
      <c r="P2" s="85"/>
    </row>
    <row r="3" spans="1:16" ht="21.6" thickBot="1" x14ac:dyDescent="0.45">
      <c r="A3" s="86" t="s">
        <v>35</v>
      </c>
      <c r="B3" s="87"/>
      <c r="C3" s="87"/>
      <c r="D3" s="87"/>
      <c r="E3" s="87"/>
      <c r="F3" s="87"/>
      <c r="G3" s="87"/>
      <c r="H3" s="87"/>
      <c r="I3" s="87"/>
      <c r="J3" s="87"/>
      <c r="K3" s="87"/>
      <c r="L3" s="87"/>
      <c r="M3" s="87"/>
      <c r="N3" s="87"/>
      <c r="O3" s="87"/>
      <c r="P3" s="88"/>
    </row>
    <row r="4" spans="1:16" ht="46.5" customHeight="1" thickBot="1" x14ac:dyDescent="0.35">
      <c r="A4" s="89" t="s">
        <v>0</v>
      </c>
      <c r="B4" s="89" t="s">
        <v>1</v>
      </c>
      <c r="C4" s="89" t="s">
        <v>2</v>
      </c>
      <c r="D4" s="89" t="s">
        <v>3</v>
      </c>
      <c r="E4" s="89" t="s">
        <v>4</v>
      </c>
      <c r="F4" s="89" t="s">
        <v>5</v>
      </c>
      <c r="G4" s="89" t="s">
        <v>6</v>
      </c>
      <c r="H4" s="91" t="s">
        <v>7</v>
      </c>
      <c r="I4" s="92"/>
      <c r="J4" s="92"/>
      <c r="K4" s="93"/>
      <c r="L4" s="59" t="s">
        <v>8</v>
      </c>
      <c r="M4" s="59" t="s">
        <v>9</v>
      </c>
      <c r="N4" s="59" t="s">
        <v>10</v>
      </c>
      <c r="O4" s="59" t="s">
        <v>11</v>
      </c>
      <c r="P4" s="59" t="s">
        <v>12</v>
      </c>
    </row>
    <row r="5" spans="1:16" ht="46.5" customHeight="1" thickBot="1" x14ac:dyDescent="0.35">
      <c r="A5" s="90"/>
      <c r="B5" s="90"/>
      <c r="C5" s="90"/>
      <c r="D5" s="90"/>
      <c r="E5" s="90"/>
      <c r="F5" s="90"/>
      <c r="G5" s="90"/>
      <c r="H5" s="1" t="s">
        <v>13</v>
      </c>
      <c r="I5" s="1" t="s">
        <v>14</v>
      </c>
      <c r="J5" s="1" t="s">
        <v>15</v>
      </c>
      <c r="K5" s="1" t="s">
        <v>16</v>
      </c>
      <c r="L5" s="60"/>
      <c r="M5" s="60"/>
      <c r="N5" s="60"/>
      <c r="O5" s="60"/>
      <c r="P5" s="60"/>
    </row>
    <row r="6" spans="1:16" x14ac:dyDescent="0.3">
      <c r="A6" s="2">
        <v>211</v>
      </c>
      <c r="B6" s="16" t="s">
        <v>36</v>
      </c>
      <c r="C6" s="17">
        <v>9143.42</v>
      </c>
      <c r="D6" s="17">
        <v>9143.42</v>
      </c>
      <c r="E6" s="2"/>
      <c r="F6" s="2" t="s">
        <v>124</v>
      </c>
      <c r="G6" s="2" t="s">
        <v>19</v>
      </c>
      <c r="H6" s="3">
        <v>0.25</v>
      </c>
      <c r="I6" s="3">
        <v>0.25</v>
      </c>
      <c r="J6" s="3">
        <v>0.25</v>
      </c>
      <c r="K6" s="3">
        <v>0.25</v>
      </c>
      <c r="L6" s="4">
        <v>2022</v>
      </c>
      <c r="M6" s="4" t="s">
        <v>119</v>
      </c>
      <c r="N6" s="4" t="s">
        <v>120</v>
      </c>
      <c r="O6" s="4">
        <v>0</v>
      </c>
      <c r="P6" s="5" t="s">
        <v>22</v>
      </c>
    </row>
    <row r="7" spans="1:16" x14ac:dyDescent="0.3">
      <c r="A7" s="2">
        <v>213</v>
      </c>
      <c r="B7" s="16" t="s">
        <v>37</v>
      </c>
      <c r="C7" s="17">
        <v>342.29999999999995</v>
      </c>
      <c r="D7" s="17">
        <v>342.29999999999995</v>
      </c>
      <c r="E7" s="2"/>
      <c r="F7" s="2" t="s">
        <v>124</v>
      </c>
      <c r="G7" s="2" t="s">
        <v>19</v>
      </c>
      <c r="H7" s="3">
        <v>0.25</v>
      </c>
      <c r="I7" s="3">
        <v>0.25</v>
      </c>
      <c r="J7" s="3">
        <v>0.25</v>
      </c>
      <c r="K7" s="3">
        <v>0.25</v>
      </c>
      <c r="L7" s="4">
        <v>2022</v>
      </c>
      <c r="M7" s="4" t="s">
        <v>119</v>
      </c>
      <c r="N7" s="4" t="s">
        <v>120</v>
      </c>
      <c r="O7" s="4">
        <v>0</v>
      </c>
      <c r="P7" s="5" t="s">
        <v>22</v>
      </c>
    </row>
    <row r="8" spans="1:16" ht="28.8" x14ac:dyDescent="0.3">
      <c r="A8" s="2">
        <v>214</v>
      </c>
      <c r="B8" s="16" t="s">
        <v>38</v>
      </c>
      <c r="C8" s="17">
        <v>10269</v>
      </c>
      <c r="D8" s="17">
        <v>10269</v>
      </c>
      <c r="E8" s="2"/>
      <c r="F8" s="2" t="s">
        <v>124</v>
      </c>
      <c r="G8" s="2" t="s">
        <v>19</v>
      </c>
      <c r="H8" s="3">
        <v>0.25</v>
      </c>
      <c r="I8" s="3">
        <v>0.25</v>
      </c>
      <c r="J8" s="3">
        <v>0.25</v>
      </c>
      <c r="K8" s="3">
        <v>0.25</v>
      </c>
      <c r="L8" s="4">
        <v>2022</v>
      </c>
      <c r="M8" s="4" t="s">
        <v>119</v>
      </c>
      <c r="N8" s="4" t="s">
        <v>120</v>
      </c>
      <c r="O8" s="4">
        <v>0</v>
      </c>
      <c r="P8" s="5" t="s">
        <v>22</v>
      </c>
    </row>
    <row r="9" spans="1:16" x14ac:dyDescent="0.3">
      <c r="A9" s="2">
        <v>215</v>
      </c>
      <c r="B9" s="16" t="s">
        <v>39</v>
      </c>
      <c r="C9" s="17">
        <v>15973.999999999998</v>
      </c>
      <c r="D9" s="17">
        <v>15973.999999999998</v>
      </c>
      <c r="E9" s="2"/>
      <c r="F9" s="2" t="s">
        <v>124</v>
      </c>
      <c r="G9" s="2" t="s">
        <v>19</v>
      </c>
      <c r="H9" s="3">
        <v>0.25</v>
      </c>
      <c r="I9" s="3">
        <v>0.25</v>
      </c>
      <c r="J9" s="3">
        <v>0.25</v>
      </c>
      <c r="K9" s="3">
        <v>0.25</v>
      </c>
      <c r="L9" s="4">
        <v>2022</v>
      </c>
      <c r="M9" s="4" t="s">
        <v>119</v>
      </c>
      <c r="N9" s="4" t="s">
        <v>120</v>
      </c>
      <c r="O9" s="4">
        <v>0</v>
      </c>
      <c r="P9" s="5" t="s">
        <v>22</v>
      </c>
    </row>
    <row r="10" spans="1:16" x14ac:dyDescent="0.3">
      <c r="A10" s="2">
        <v>216</v>
      </c>
      <c r="B10" s="16" t="s">
        <v>40</v>
      </c>
      <c r="C10" s="17">
        <v>2396.1</v>
      </c>
      <c r="D10" s="17">
        <v>2396.1</v>
      </c>
      <c r="E10" s="2"/>
      <c r="F10" s="2" t="s">
        <v>124</v>
      </c>
      <c r="G10" s="2" t="s">
        <v>19</v>
      </c>
      <c r="H10" s="3">
        <v>0.25</v>
      </c>
      <c r="I10" s="3">
        <v>0.25</v>
      </c>
      <c r="J10" s="3">
        <v>0.25</v>
      </c>
      <c r="K10" s="3">
        <v>0.25</v>
      </c>
      <c r="L10" s="4">
        <v>2022</v>
      </c>
      <c r="M10" s="4" t="s">
        <v>119</v>
      </c>
      <c r="N10" s="4" t="s">
        <v>120</v>
      </c>
      <c r="O10" s="4">
        <v>0</v>
      </c>
      <c r="P10" s="5" t="s">
        <v>22</v>
      </c>
    </row>
    <row r="11" spans="1:16" x14ac:dyDescent="0.3">
      <c r="A11" s="2">
        <v>217</v>
      </c>
      <c r="B11" s="16" t="s">
        <v>41</v>
      </c>
      <c r="C11" s="17">
        <v>2966.6</v>
      </c>
      <c r="D11" s="17">
        <v>2966.6</v>
      </c>
      <c r="E11" s="2"/>
      <c r="F11" s="2" t="s">
        <v>124</v>
      </c>
      <c r="G11" s="2" t="s">
        <v>19</v>
      </c>
      <c r="H11" s="3">
        <v>0.25</v>
      </c>
      <c r="I11" s="3">
        <v>0.25</v>
      </c>
      <c r="J11" s="3">
        <v>0.25</v>
      </c>
      <c r="K11" s="3">
        <v>0.25</v>
      </c>
      <c r="L11" s="4">
        <v>2022</v>
      </c>
      <c r="M11" s="4" t="s">
        <v>119</v>
      </c>
      <c r="N11" s="4" t="s">
        <v>120</v>
      </c>
      <c r="O11" s="4">
        <v>0</v>
      </c>
      <c r="P11" s="5" t="s">
        <v>22</v>
      </c>
    </row>
    <row r="12" spans="1:16" ht="28.8" x14ac:dyDescent="0.3">
      <c r="A12" s="2">
        <v>221</v>
      </c>
      <c r="B12" s="16" t="s">
        <v>42</v>
      </c>
      <c r="C12" s="17">
        <v>7986.9999999999991</v>
      </c>
      <c r="D12" s="17">
        <v>7986.9999999999991</v>
      </c>
      <c r="E12" s="2"/>
      <c r="F12" s="2" t="s">
        <v>124</v>
      </c>
      <c r="G12" s="2" t="s">
        <v>19</v>
      </c>
      <c r="H12" s="3">
        <v>0.25</v>
      </c>
      <c r="I12" s="3">
        <v>0.25</v>
      </c>
      <c r="J12" s="3">
        <v>0.25</v>
      </c>
      <c r="K12" s="3">
        <v>0.25</v>
      </c>
      <c r="L12" s="4">
        <v>2022</v>
      </c>
      <c r="M12" s="4" t="s">
        <v>119</v>
      </c>
      <c r="N12" s="4" t="s">
        <v>120</v>
      </c>
      <c r="O12" s="4">
        <v>0</v>
      </c>
      <c r="P12" s="5" t="s">
        <v>22</v>
      </c>
    </row>
    <row r="13" spans="1:16" x14ac:dyDescent="0.3">
      <c r="A13" s="2">
        <v>223</v>
      </c>
      <c r="B13" s="16" t="s">
        <v>121</v>
      </c>
      <c r="C13" s="17">
        <v>228.2</v>
      </c>
      <c r="D13" s="17">
        <v>228.2</v>
      </c>
      <c r="E13" s="2">
        <v>4</v>
      </c>
      <c r="F13" s="2" t="s">
        <v>124</v>
      </c>
      <c r="G13" s="2" t="s">
        <v>19</v>
      </c>
      <c r="H13" s="3">
        <v>0.25</v>
      </c>
      <c r="I13" s="3">
        <v>0.25</v>
      </c>
      <c r="J13" s="3">
        <v>0.25</v>
      </c>
      <c r="K13" s="3">
        <v>0.25</v>
      </c>
      <c r="L13" s="4">
        <v>2022</v>
      </c>
      <c r="M13" s="4" t="s">
        <v>119</v>
      </c>
      <c r="N13" s="4" t="s">
        <v>120</v>
      </c>
      <c r="O13" s="4">
        <v>0</v>
      </c>
      <c r="P13" s="5" t="s">
        <v>22</v>
      </c>
    </row>
    <row r="14" spans="1:16" x14ac:dyDescent="0.3">
      <c r="A14" s="2">
        <v>242</v>
      </c>
      <c r="B14" s="16" t="s">
        <v>43</v>
      </c>
      <c r="C14" s="17">
        <v>114.1</v>
      </c>
      <c r="D14" s="17">
        <v>114.1</v>
      </c>
      <c r="E14" s="2">
        <v>1</v>
      </c>
      <c r="F14" s="2" t="s">
        <v>124</v>
      </c>
      <c r="G14" s="2" t="s">
        <v>19</v>
      </c>
      <c r="H14" s="3"/>
      <c r="I14" s="3">
        <v>1</v>
      </c>
      <c r="J14" s="3"/>
      <c r="K14" s="3"/>
      <c r="L14" s="4">
        <v>2022</v>
      </c>
      <c r="M14" s="4" t="s">
        <v>119</v>
      </c>
      <c r="N14" s="4" t="s">
        <v>120</v>
      </c>
      <c r="O14" s="4">
        <v>0</v>
      </c>
      <c r="P14" s="5" t="s">
        <v>22</v>
      </c>
    </row>
    <row r="15" spans="1:16" x14ac:dyDescent="0.3">
      <c r="A15" s="2">
        <v>243</v>
      </c>
      <c r="B15" s="16" t="s">
        <v>113</v>
      </c>
      <c r="C15" s="17">
        <v>114.1</v>
      </c>
      <c r="D15" s="17">
        <v>114.1</v>
      </c>
      <c r="E15" s="2">
        <v>1</v>
      </c>
      <c r="F15" s="2" t="s">
        <v>124</v>
      </c>
      <c r="G15" s="2" t="s">
        <v>19</v>
      </c>
      <c r="H15" s="3"/>
      <c r="I15" s="3">
        <v>1</v>
      </c>
      <c r="J15" s="3"/>
      <c r="K15" s="3"/>
      <c r="L15" s="4">
        <v>2022</v>
      </c>
      <c r="M15" s="4" t="s">
        <v>119</v>
      </c>
      <c r="N15" s="4" t="s">
        <v>120</v>
      </c>
      <c r="O15" s="4">
        <v>0</v>
      </c>
      <c r="P15" s="5" t="s">
        <v>22</v>
      </c>
    </row>
    <row r="16" spans="1:16" x14ac:dyDescent="0.3">
      <c r="A16" s="2">
        <v>244</v>
      </c>
      <c r="B16" s="16" t="s">
        <v>114</v>
      </c>
      <c r="C16" s="17">
        <v>2510.1999999999998</v>
      </c>
      <c r="D16" s="17">
        <v>2510.1999999999998</v>
      </c>
      <c r="E16" s="2"/>
      <c r="F16" s="2" t="s">
        <v>124</v>
      </c>
      <c r="G16" s="2" t="s">
        <v>19</v>
      </c>
      <c r="H16" s="3">
        <v>0.25</v>
      </c>
      <c r="I16" s="3">
        <v>0.25</v>
      </c>
      <c r="J16" s="3">
        <v>0.25</v>
      </c>
      <c r="K16" s="3">
        <v>0.25</v>
      </c>
      <c r="L16" s="4">
        <v>2022</v>
      </c>
      <c r="M16" s="4" t="s">
        <v>119</v>
      </c>
      <c r="N16" s="4" t="s">
        <v>120</v>
      </c>
      <c r="O16" s="4">
        <v>0</v>
      </c>
      <c r="P16" s="5" t="s">
        <v>22</v>
      </c>
    </row>
    <row r="17" spans="1:16" x14ac:dyDescent="0.3">
      <c r="A17" s="2">
        <v>245</v>
      </c>
      <c r="B17" s="16" t="s">
        <v>44</v>
      </c>
      <c r="C17" s="17">
        <v>1711.5</v>
      </c>
      <c r="D17" s="17">
        <v>1711.5</v>
      </c>
      <c r="E17" s="2"/>
      <c r="F17" s="2" t="s">
        <v>124</v>
      </c>
      <c r="G17" s="2" t="s">
        <v>19</v>
      </c>
      <c r="H17" s="3">
        <v>0.25</v>
      </c>
      <c r="I17" s="3">
        <v>0.25</v>
      </c>
      <c r="J17" s="3">
        <v>0.25</v>
      </c>
      <c r="K17" s="3">
        <v>0.25</v>
      </c>
      <c r="L17" s="4">
        <v>2022</v>
      </c>
      <c r="M17" s="4" t="s">
        <v>119</v>
      </c>
      <c r="N17" s="4" t="s">
        <v>120</v>
      </c>
      <c r="O17" s="4">
        <v>0</v>
      </c>
      <c r="P17" s="5" t="s">
        <v>22</v>
      </c>
    </row>
    <row r="18" spans="1:16" x14ac:dyDescent="0.3">
      <c r="A18" s="2">
        <v>246</v>
      </c>
      <c r="B18" s="16" t="s">
        <v>45</v>
      </c>
      <c r="C18" s="17">
        <v>7530.5999999999995</v>
      </c>
      <c r="D18" s="17">
        <v>7530.5999999999995</v>
      </c>
      <c r="E18" s="2"/>
      <c r="F18" s="2" t="s">
        <v>124</v>
      </c>
      <c r="G18" s="2" t="s">
        <v>19</v>
      </c>
      <c r="H18" s="3">
        <v>0.25</v>
      </c>
      <c r="I18" s="3">
        <v>0.25</v>
      </c>
      <c r="J18" s="3">
        <v>0.25</v>
      </c>
      <c r="K18" s="3">
        <v>0.25</v>
      </c>
      <c r="L18" s="4">
        <v>2022</v>
      </c>
      <c r="M18" s="4" t="s">
        <v>119</v>
      </c>
      <c r="N18" s="4" t="s">
        <v>120</v>
      </c>
      <c r="O18" s="4">
        <v>0</v>
      </c>
      <c r="P18" s="5" t="s">
        <v>22</v>
      </c>
    </row>
    <row r="19" spans="1:16" x14ac:dyDescent="0.3">
      <c r="A19" s="2">
        <v>247</v>
      </c>
      <c r="B19" s="16" t="s">
        <v>46</v>
      </c>
      <c r="C19" s="17">
        <v>1141</v>
      </c>
      <c r="D19" s="17">
        <v>1141</v>
      </c>
      <c r="E19" s="2"/>
      <c r="F19" s="2" t="s">
        <v>124</v>
      </c>
      <c r="G19" s="2" t="s">
        <v>19</v>
      </c>
      <c r="H19" s="3">
        <v>0.25</v>
      </c>
      <c r="I19" s="3">
        <v>0.25</v>
      </c>
      <c r="J19" s="3">
        <v>0.25</v>
      </c>
      <c r="K19" s="3">
        <v>0.25</v>
      </c>
      <c r="L19" s="4">
        <v>2022</v>
      </c>
      <c r="M19" s="4" t="s">
        <v>119</v>
      </c>
      <c r="N19" s="4" t="s">
        <v>120</v>
      </c>
      <c r="O19" s="4">
        <v>0</v>
      </c>
      <c r="P19" s="5" t="s">
        <v>22</v>
      </c>
    </row>
    <row r="20" spans="1:16" x14ac:dyDescent="0.3">
      <c r="A20" s="2">
        <v>249</v>
      </c>
      <c r="B20" s="16" t="s">
        <v>47</v>
      </c>
      <c r="C20" s="17">
        <v>7986.9999999999991</v>
      </c>
      <c r="D20" s="17">
        <v>7986.9999999999991</v>
      </c>
      <c r="E20" s="2"/>
      <c r="F20" s="2" t="s">
        <v>124</v>
      </c>
      <c r="G20" s="2" t="s">
        <v>19</v>
      </c>
      <c r="H20" s="3">
        <v>0.25</v>
      </c>
      <c r="I20" s="3">
        <v>0.25</v>
      </c>
      <c r="J20" s="3">
        <v>0.25</v>
      </c>
      <c r="K20" s="3">
        <v>0.25</v>
      </c>
      <c r="L20" s="4">
        <v>2022</v>
      </c>
      <c r="M20" s="4" t="s">
        <v>119</v>
      </c>
      <c r="N20" s="4" t="s">
        <v>120</v>
      </c>
      <c r="O20" s="4">
        <v>0</v>
      </c>
      <c r="P20" s="5" t="s">
        <v>22</v>
      </c>
    </row>
    <row r="21" spans="1:16" x14ac:dyDescent="0.3">
      <c r="A21" s="2">
        <v>252</v>
      </c>
      <c r="B21" s="16" t="s">
        <v>48</v>
      </c>
      <c r="C21" s="17">
        <v>3423</v>
      </c>
      <c r="D21" s="17">
        <v>3423</v>
      </c>
      <c r="E21" s="2"/>
      <c r="F21" s="2" t="s">
        <v>122</v>
      </c>
      <c r="G21" s="2" t="s">
        <v>19</v>
      </c>
      <c r="H21" s="3">
        <v>0.25</v>
      </c>
      <c r="I21" s="3">
        <v>0.25</v>
      </c>
      <c r="J21" s="3">
        <v>0.25</v>
      </c>
      <c r="K21" s="3">
        <v>0.25</v>
      </c>
      <c r="L21" s="4">
        <v>2022</v>
      </c>
      <c r="M21" s="4" t="s">
        <v>119</v>
      </c>
      <c r="N21" s="4" t="s">
        <v>120</v>
      </c>
      <c r="O21" s="4">
        <v>0</v>
      </c>
      <c r="P21" s="5" t="s">
        <v>22</v>
      </c>
    </row>
    <row r="22" spans="1:16" ht="28.8" x14ac:dyDescent="0.3">
      <c r="A22" s="2">
        <v>253</v>
      </c>
      <c r="B22" s="16" t="s">
        <v>49</v>
      </c>
      <c r="C22" s="17">
        <v>2738.3999999999996</v>
      </c>
      <c r="D22" s="17">
        <v>2738.3999999999996</v>
      </c>
      <c r="E22" s="2"/>
      <c r="F22" s="2" t="s">
        <v>124</v>
      </c>
      <c r="G22" s="2" t="s">
        <v>19</v>
      </c>
      <c r="H22" s="3">
        <v>0.25</v>
      </c>
      <c r="I22" s="3">
        <v>0.25</v>
      </c>
      <c r="J22" s="3">
        <v>0.25</v>
      </c>
      <c r="K22" s="3">
        <v>0.25</v>
      </c>
      <c r="L22" s="4">
        <v>2022</v>
      </c>
      <c r="M22" s="4" t="s">
        <v>119</v>
      </c>
      <c r="N22" s="4" t="s">
        <v>120</v>
      </c>
      <c r="O22" s="4">
        <v>0</v>
      </c>
      <c r="P22" s="5" t="s">
        <v>22</v>
      </c>
    </row>
    <row r="23" spans="1:16" x14ac:dyDescent="0.3">
      <c r="A23" s="2">
        <v>255</v>
      </c>
      <c r="B23" s="16" t="s">
        <v>50</v>
      </c>
      <c r="C23" s="17">
        <v>273.83999999999997</v>
      </c>
      <c r="D23" s="17">
        <v>273.83999999999997</v>
      </c>
      <c r="E23" s="2">
        <v>3</v>
      </c>
      <c r="F23" s="2" t="s">
        <v>124</v>
      </c>
      <c r="G23" s="2" t="s">
        <v>19</v>
      </c>
      <c r="H23" s="3">
        <v>0.5</v>
      </c>
      <c r="I23" s="3"/>
      <c r="J23" s="3">
        <v>0.5</v>
      </c>
      <c r="K23" s="3"/>
      <c r="L23" s="4">
        <v>2022</v>
      </c>
      <c r="M23" s="4" t="s">
        <v>119</v>
      </c>
      <c r="N23" s="4" t="s">
        <v>120</v>
      </c>
      <c r="O23" s="4">
        <v>0</v>
      </c>
      <c r="P23" s="5"/>
    </row>
    <row r="24" spans="1:16" x14ac:dyDescent="0.3">
      <c r="A24" s="2">
        <v>256</v>
      </c>
      <c r="B24" s="16" t="s">
        <v>51</v>
      </c>
      <c r="C24" s="17">
        <v>2624.2999999999997</v>
      </c>
      <c r="D24" s="17">
        <v>2624.2999999999997</v>
      </c>
      <c r="E24" s="2"/>
      <c r="F24" s="2" t="s">
        <v>124</v>
      </c>
      <c r="G24" s="2" t="s">
        <v>19</v>
      </c>
      <c r="H24" s="3">
        <v>0.25</v>
      </c>
      <c r="I24" s="3">
        <v>0.25</v>
      </c>
      <c r="J24" s="3">
        <v>0.25</v>
      </c>
      <c r="K24" s="3">
        <v>0.25</v>
      </c>
      <c r="L24" s="4">
        <v>2022</v>
      </c>
      <c r="M24" s="4" t="s">
        <v>119</v>
      </c>
      <c r="N24" s="4" t="s">
        <v>120</v>
      </c>
      <c r="O24" s="4">
        <v>0</v>
      </c>
      <c r="P24" s="5" t="s">
        <v>22</v>
      </c>
    </row>
    <row r="25" spans="1:16" x14ac:dyDescent="0.3">
      <c r="A25" s="2">
        <v>259</v>
      </c>
      <c r="B25" s="16" t="s">
        <v>52</v>
      </c>
      <c r="C25" s="17">
        <v>0</v>
      </c>
      <c r="D25" s="17">
        <v>0</v>
      </c>
      <c r="E25" s="2"/>
      <c r="F25" s="2"/>
      <c r="G25" s="2"/>
      <c r="H25" s="3"/>
      <c r="I25" s="3"/>
      <c r="J25" s="3"/>
      <c r="K25" s="3"/>
      <c r="L25" s="4"/>
      <c r="M25" s="4"/>
      <c r="N25" s="4"/>
      <c r="O25" s="4"/>
      <c r="P25" s="5"/>
    </row>
    <row r="26" spans="1:16" x14ac:dyDescent="0.3">
      <c r="A26" s="2">
        <v>261</v>
      </c>
      <c r="B26" s="16" t="s">
        <v>53</v>
      </c>
      <c r="C26" s="17">
        <v>50775.869199999994</v>
      </c>
      <c r="D26" s="17">
        <v>50775.869199999994</v>
      </c>
      <c r="E26" s="2"/>
      <c r="F26" s="2" t="s">
        <v>123</v>
      </c>
      <c r="G26" s="2" t="s">
        <v>19</v>
      </c>
      <c r="H26" s="3">
        <v>0.25</v>
      </c>
      <c r="I26" s="3">
        <v>0.25</v>
      </c>
      <c r="J26" s="3">
        <v>0.25</v>
      </c>
      <c r="K26" s="3">
        <v>0.25</v>
      </c>
      <c r="L26" s="4">
        <v>2022</v>
      </c>
      <c r="M26" s="4" t="s">
        <v>119</v>
      </c>
      <c r="N26" s="4" t="s">
        <v>120</v>
      </c>
      <c r="O26" s="4">
        <v>0</v>
      </c>
      <c r="P26" s="5" t="s">
        <v>22</v>
      </c>
    </row>
    <row r="27" spans="1:16" x14ac:dyDescent="0.3">
      <c r="A27" s="2">
        <v>271</v>
      </c>
      <c r="B27" s="16" t="s">
        <v>54</v>
      </c>
      <c r="C27" s="17">
        <v>10154.9</v>
      </c>
      <c r="D27" s="17">
        <v>10154.9</v>
      </c>
      <c r="E27" s="2"/>
      <c r="F27" s="2" t="s">
        <v>124</v>
      </c>
      <c r="G27" s="2" t="s">
        <v>19</v>
      </c>
      <c r="H27" s="3">
        <v>0.25</v>
      </c>
      <c r="I27" s="3">
        <v>0.25</v>
      </c>
      <c r="J27" s="3">
        <v>0.25</v>
      </c>
      <c r="K27" s="3">
        <v>0.25</v>
      </c>
      <c r="L27" s="4">
        <v>2022</v>
      </c>
      <c r="M27" s="4" t="s">
        <v>119</v>
      </c>
      <c r="N27" s="4" t="s">
        <v>120</v>
      </c>
      <c r="O27" s="4">
        <v>0</v>
      </c>
      <c r="P27" s="5" t="s">
        <v>22</v>
      </c>
    </row>
    <row r="28" spans="1:16" x14ac:dyDescent="0.3">
      <c r="A28" s="2">
        <v>272</v>
      </c>
      <c r="B28" s="16" t="s">
        <v>55</v>
      </c>
      <c r="C28" s="17">
        <v>3423</v>
      </c>
      <c r="D28" s="17">
        <v>3423</v>
      </c>
      <c r="E28" s="2"/>
      <c r="F28" s="2" t="s">
        <v>124</v>
      </c>
      <c r="G28" s="2" t="s">
        <v>19</v>
      </c>
      <c r="H28" s="3">
        <v>0.25</v>
      </c>
      <c r="I28" s="3">
        <v>0.25</v>
      </c>
      <c r="J28" s="3">
        <v>0.25</v>
      </c>
      <c r="K28" s="3">
        <v>0.25</v>
      </c>
      <c r="L28" s="4">
        <v>2022</v>
      </c>
      <c r="M28" s="4" t="s">
        <v>119</v>
      </c>
      <c r="N28" s="4" t="s">
        <v>120</v>
      </c>
      <c r="O28" s="4">
        <v>0</v>
      </c>
      <c r="P28" s="5" t="s">
        <v>22</v>
      </c>
    </row>
    <row r="29" spans="1:16" x14ac:dyDescent="0.3">
      <c r="A29" s="2">
        <v>273</v>
      </c>
      <c r="B29" s="16" t="s">
        <v>56</v>
      </c>
      <c r="C29" s="17">
        <v>0</v>
      </c>
      <c r="D29" s="17">
        <v>0</v>
      </c>
      <c r="E29" s="2"/>
      <c r="F29" s="2"/>
      <c r="G29" s="2"/>
      <c r="H29" s="3"/>
      <c r="I29" s="3"/>
      <c r="J29" s="3"/>
      <c r="K29" s="3"/>
      <c r="L29" s="4"/>
      <c r="M29" s="4"/>
      <c r="N29" s="4"/>
      <c r="O29" s="4"/>
      <c r="P29" s="5"/>
    </row>
    <row r="30" spans="1:16" x14ac:dyDescent="0.3">
      <c r="A30" s="2">
        <v>274</v>
      </c>
      <c r="B30" s="16" t="s">
        <v>57</v>
      </c>
      <c r="C30" s="17">
        <v>912.8</v>
      </c>
      <c r="D30" s="17">
        <v>912.8</v>
      </c>
      <c r="E30" s="2">
        <v>4</v>
      </c>
      <c r="F30" s="2" t="s">
        <v>124</v>
      </c>
      <c r="G30" s="2" t="s">
        <v>19</v>
      </c>
      <c r="H30" s="3">
        <v>0.25</v>
      </c>
      <c r="I30" s="3">
        <v>0.25</v>
      </c>
      <c r="J30" s="3">
        <v>0.25</v>
      </c>
      <c r="K30" s="3">
        <v>0.25</v>
      </c>
      <c r="L30" s="4">
        <v>2022</v>
      </c>
      <c r="M30" s="4" t="s">
        <v>119</v>
      </c>
      <c r="N30" s="4" t="s">
        <v>120</v>
      </c>
      <c r="O30" s="4">
        <v>0</v>
      </c>
      <c r="P30" s="5" t="s">
        <v>22</v>
      </c>
    </row>
    <row r="31" spans="1:16" x14ac:dyDescent="0.3">
      <c r="A31" s="2">
        <v>291</v>
      </c>
      <c r="B31" s="16" t="s">
        <v>58</v>
      </c>
      <c r="C31" s="17">
        <v>1825.6</v>
      </c>
      <c r="D31" s="17">
        <v>1825.6</v>
      </c>
      <c r="E31" s="2">
        <v>4</v>
      </c>
      <c r="F31" s="2" t="s">
        <v>124</v>
      </c>
      <c r="G31" s="2" t="s">
        <v>19</v>
      </c>
      <c r="H31" s="3">
        <v>0.25</v>
      </c>
      <c r="I31" s="3">
        <v>0.25</v>
      </c>
      <c r="J31" s="3">
        <v>0.25</v>
      </c>
      <c r="K31" s="3">
        <v>0.25</v>
      </c>
      <c r="L31" s="4">
        <v>2022</v>
      </c>
      <c r="M31" s="4" t="s">
        <v>119</v>
      </c>
      <c r="N31" s="4" t="s">
        <v>120</v>
      </c>
      <c r="O31" s="4">
        <v>0</v>
      </c>
      <c r="P31" s="5" t="s">
        <v>22</v>
      </c>
    </row>
    <row r="32" spans="1:16" x14ac:dyDescent="0.3">
      <c r="A32" s="2">
        <v>292</v>
      </c>
      <c r="B32" s="16" t="s">
        <v>59</v>
      </c>
      <c r="C32" s="17">
        <v>342.29999999999995</v>
      </c>
      <c r="D32" s="17">
        <v>342.29999999999995</v>
      </c>
      <c r="E32" s="2">
        <v>2</v>
      </c>
      <c r="F32" s="2" t="s">
        <v>124</v>
      </c>
      <c r="G32" s="2" t="s">
        <v>19</v>
      </c>
      <c r="H32" s="3"/>
      <c r="I32" s="3">
        <v>1</v>
      </c>
      <c r="J32" s="3"/>
      <c r="K32" s="3"/>
      <c r="L32" s="4">
        <v>2022</v>
      </c>
      <c r="M32" s="4" t="s">
        <v>119</v>
      </c>
      <c r="N32" s="4" t="s">
        <v>120</v>
      </c>
      <c r="O32" s="4">
        <v>0</v>
      </c>
      <c r="P32" s="5" t="s">
        <v>22</v>
      </c>
    </row>
    <row r="33" spans="1:16" x14ac:dyDescent="0.3">
      <c r="A33" s="2">
        <v>293</v>
      </c>
      <c r="B33" s="16" t="s">
        <v>115</v>
      </c>
      <c r="C33" s="17">
        <v>3354.54</v>
      </c>
      <c r="D33" s="17">
        <v>3354.54</v>
      </c>
      <c r="E33" s="2"/>
      <c r="F33" s="2" t="s">
        <v>124</v>
      </c>
      <c r="G33" s="2" t="s">
        <v>19</v>
      </c>
      <c r="H33" s="3">
        <v>0.25</v>
      </c>
      <c r="I33" s="3">
        <v>0.25</v>
      </c>
      <c r="J33" s="3">
        <v>0.25</v>
      </c>
      <c r="K33" s="3">
        <v>0.25</v>
      </c>
      <c r="L33" s="4">
        <v>2022</v>
      </c>
      <c r="M33" s="4" t="s">
        <v>119</v>
      </c>
      <c r="N33" s="4" t="s">
        <v>120</v>
      </c>
      <c r="O33" s="4">
        <v>0</v>
      </c>
      <c r="P33" s="5" t="s">
        <v>22</v>
      </c>
    </row>
    <row r="34" spans="1:16" x14ac:dyDescent="0.3">
      <c r="A34" s="2">
        <v>294</v>
      </c>
      <c r="B34" s="16" t="s">
        <v>60</v>
      </c>
      <c r="C34" s="17">
        <v>5020.3999999999996</v>
      </c>
      <c r="D34" s="17">
        <v>5020.3999999999996</v>
      </c>
      <c r="E34" s="2"/>
      <c r="F34" s="2" t="s">
        <v>124</v>
      </c>
      <c r="G34" s="2" t="s">
        <v>19</v>
      </c>
      <c r="H34" s="3">
        <v>0.25</v>
      </c>
      <c r="I34" s="3">
        <v>0.25</v>
      </c>
      <c r="J34" s="3">
        <v>0.25</v>
      </c>
      <c r="K34" s="3">
        <v>0.25</v>
      </c>
      <c r="L34" s="4">
        <v>2022</v>
      </c>
      <c r="M34" s="4" t="s">
        <v>119</v>
      </c>
      <c r="N34" s="4" t="s">
        <v>120</v>
      </c>
      <c r="O34" s="4">
        <v>0</v>
      </c>
      <c r="P34" s="5" t="s">
        <v>22</v>
      </c>
    </row>
    <row r="35" spans="1:16" ht="28.8" x14ac:dyDescent="0.3">
      <c r="A35" s="2">
        <v>295</v>
      </c>
      <c r="B35" s="16" t="s">
        <v>61</v>
      </c>
      <c r="C35" s="17">
        <v>136.91999999999999</v>
      </c>
      <c r="D35" s="17">
        <v>136.91999999999999</v>
      </c>
      <c r="E35" s="2">
        <v>1</v>
      </c>
      <c r="F35" s="2" t="s">
        <v>124</v>
      </c>
      <c r="G35" s="2" t="s">
        <v>19</v>
      </c>
      <c r="H35" s="3"/>
      <c r="I35" s="3"/>
      <c r="J35" s="3">
        <v>1</v>
      </c>
      <c r="K35" s="3"/>
      <c r="L35" s="4">
        <v>2022</v>
      </c>
      <c r="M35" s="4" t="s">
        <v>119</v>
      </c>
      <c r="N35" s="4" t="s">
        <v>120</v>
      </c>
      <c r="O35" s="4">
        <v>0</v>
      </c>
      <c r="P35" s="5" t="s">
        <v>22</v>
      </c>
    </row>
    <row r="36" spans="1:16" x14ac:dyDescent="0.3">
      <c r="A36" s="2">
        <v>296</v>
      </c>
      <c r="B36" s="16" t="s">
        <v>62</v>
      </c>
      <c r="C36" s="17">
        <v>6229.86</v>
      </c>
      <c r="D36" s="17">
        <v>6229.86</v>
      </c>
      <c r="E36" s="2"/>
      <c r="F36" s="2" t="s">
        <v>124</v>
      </c>
      <c r="G36" s="2" t="s">
        <v>19</v>
      </c>
      <c r="H36" s="3"/>
      <c r="I36" s="3"/>
      <c r="J36" s="3">
        <v>0.5</v>
      </c>
      <c r="K36" s="3">
        <v>0.5</v>
      </c>
      <c r="L36" s="4">
        <v>2022</v>
      </c>
      <c r="M36" s="4" t="s">
        <v>119</v>
      </c>
      <c r="N36" s="4" t="s">
        <v>120</v>
      </c>
      <c r="O36" s="4">
        <v>0</v>
      </c>
      <c r="P36" s="5" t="s">
        <v>22</v>
      </c>
    </row>
    <row r="37" spans="1:16" x14ac:dyDescent="0.3">
      <c r="A37" s="2">
        <v>298</v>
      </c>
      <c r="B37" s="16" t="s">
        <v>63</v>
      </c>
      <c r="C37" s="17">
        <v>349.14599999999996</v>
      </c>
      <c r="D37" s="17">
        <v>349.14599999999996</v>
      </c>
      <c r="E37" s="2">
        <v>2</v>
      </c>
      <c r="F37" s="2" t="s">
        <v>124</v>
      </c>
      <c r="G37" s="2" t="s">
        <v>19</v>
      </c>
      <c r="H37" s="3"/>
      <c r="I37" s="3">
        <v>1</v>
      </c>
      <c r="J37" s="3"/>
      <c r="K37" s="3"/>
      <c r="L37" s="4">
        <v>2022</v>
      </c>
      <c r="M37" s="4" t="s">
        <v>119</v>
      </c>
      <c r="N37" s="4" t="s">
        <v>120</v>
      </c>
      <c r="O37" s="4">
        <v>0</v>
      </c>
      <c r="P37" s="5" t="s">
        <v>22</v>
      </c>
    </row>
    <row r="38" spans="1:16" s="26" customFormat="1" x14ac:dyDescent="0.3">
      <c r="A38" s="33">
        <v>0.22819999999999999</v>
      </c>
      <c r="B38" s="21" t="s">
        <v>64</v>
      </c>
      <c r="C38" s="22">
        <f>SUM(C6:C37)</f>
        <v>161999.99519999995</v>
      </c>
      <c r="D38" s="22">
        <f>SUM(D6:D37)</f>
        <v>161999.99519999995</v>
      </c>
      <c r="E38" s="31"/>
      <c r="F38" s="20"/>
      <c r="G38" s="20"/>
      <c r="H38" s="23"/>
      <c r="I38" s="23"/>
      <c r="J38" s="23"/>
      <c r="K38" s="23"/>
      <c r="L38" s="24"/>
      <c r="M38" s="24"/>
      <c r="N38" s="24"/>
      <c r="O38" s="24"/>
      <c r="P38" s="25"/>
    </row>
    <row r="39" spans="1:16" x14ac:dyDescent="0.3">
      <c r="A39" s="2">
        <v>311</v>
      </c>
      <c r="B39" s="16" t="s">
        <v>65</v>
      </c>
      <c r="C39" s="17">
        <v>52511.8</v>
      </c>
      <c r="D39" s="17">
        <v>52511.8</v>
      </c>
      <c r="E39" s="2">
        <v>12</v>
      </c>
      <c r="F39" s="2" t="s">
        <v>125</v>
      </c>
      <c r="G39" s="2" t="s">
        <v>19</v>
      </c>
      <c r="H39" s="3">
        <v>0.25</v>
      </c>
      <c r="I39" s="3">
        <v>0.25</v>
      </c>
      <c r="J39" s="3">
        <v>0.25</v>
      </c>
      <c r="K39" s="3">
        <v>0.25</v>
      </c>
      <c r="L39" s="4">
        <v>2022</v>
      </c>
      <c r="M39" s="4" t="s">
        <v>119</v>
      </c>
      <c r="N39" s="4" t="s">
        <v>120</v>
      </c>
      <c r="O39" s="4">
        <v>0</v>
      </c>
      <c r="P39" s="5" t="s">
        <v>22</v>
      </c>
    </row>
    <row r="40" spans="1:16" x14ac:dyDescent="0.3">
      <c r="A40" s="2">
        <v>314</v>
      </c>
      <c r="B40" s="16" t="s">
        <v>66</v>
      </c>
      <c r="C40" s="17"/>
      <c r="D40" s="17"/>
      <c r="E40" s="2"/>
      <c r="F40" s="2"/>
      <c r="G40" s="2"/>
      <c r="H40" s="3"/>
      <c r="I40" s="3"/>
      <c r="J40" s="3"/>
      <c r="K40" s="3"/>
      <c r="L40" s="4"/>
      <c r="M40" s="4"/>
      <c r="N40" s="4"/>
      <c r="O40" s="4"/>
      <c r="P40" s="5"/>
    </row>
    <row r="41" spans="1:16" x14ac:dyDescent="0.3">
      <c r="A41" s="2">
        <v>317</v>
      </c>
      <c r="B41" s="16" t="s">
        <v>67</v>
      </c>
      <c r="C41" s="17">
        <v>41619.599999999999</v>
      </c>
      <c r="D41" s="17">
        <v>41619.599999999999</v>
      </c>
      <c r="E41" s="2">
        <v>12</v>
      </c>
      <c r="F41" s="2" t="s">
        <v>125</v>
      </c>
      <c r="G41" s="2" t="s">
        <v>19</v>
      </c>
      <c r="H41" s="3">
        <v>0.25</v>
      </c>
      <c r="I41" s="3">
        <v>0.25</v>
      </c>
      <c r="J41" s="3">
        <v>0.25</v>
      </c>
      <c r="K41" s="3">
        <v>0.25</v>
      </c>
      <c r="L41" s="4">
        <v>2022</v>
      </c>
      <c r="M41" s="4" t="s">
        <v>119</v>
      </c>
      <c r="N41" s="4" t="s">
        <v>120</v>
      </c>
      <c r="O41" s="4">
        <v>0</v>
      </c>
      <c r="P41" s="5" t="s">
        <v>22</v>
      </c>
    </row>
    <row r="42" spans="1:16" x14ac:dyDescent="0.3">
      <c r="A42" s="2">
        <v>319</v>
      </c>
      <c r="B42" s="16" t="s">
        <v>68</v>
      </c>
      <c r="C42" s="17">
        <v>672.64</v>
      </c>
      <c r="D42" s="17">
        <v>672.64</v>
      </c>
      <c r="E42" s="2">
        <v>11</v>
      </c>
      <c r="F42" s="2" t="s">
        <v>125</v>
      </c>
      <c r="G42" s="2" t="s">
        <v>19</v>
      </c>
      <c r="H42" s="3">
        <v>0.25</v>
      </c>
      <c r="I42" s="3">
        <v>0.25</v>
      </c>
      <c r="J42" s="3">
        <v>0.25</v>
      </c>
      <c r="K42" s="3">
        <v>0.25</v>
      </c>
      <c r="L42" s="4">
        <v>2022</v>
      </c>
      <c r="M42" s="4" t="s">
        <v>119</v>
      </c>
      <c r="N42" s="4" t="s">
        <v>120</v>
      </c>
      <c r="O42" s="4">
        <v>0</v>
      </c>
      <c r="P42" s="5" t="s">
        <v>22</v>
      </c>
    </row>
    <row r="43" spans="1:16" x14ac:dyDescent="0.3">
      <c r="A43" s="2">
        <v>315</v>
      </c>
      <c r="B43" s="16" t="s">
        <v>69</v>
      </c>
      <c r="C43" s="17">
        <v>2102</v>
      </c>
      <c r="D43" s="17">
        <v>2102</v>
      </c>
      <c r="E43" s="2">
        <v>12</v>
      </c>
      <c r="F43" s="2" t="s">
        <v>125</v>
      </c>
      <c r="G43" s="2" t="s">
        <v>19</v>
      </c>
      <c r="H43" s="3">
        <v>0.25</v>
      </c>
      <c r="I43" s="3">
        <v>0.25</v>
      </c>
      <c r="J43" s="3">
        <v>0.25</v>
      </c>
      <c r="K43" s="3">
        <v>0.25</v>
      </c>
      <c r="L43" s="4">
        <v>2022</v>
      </c>
      <c r="M43" s="4" t="s">
        <v>119</v>
      </c>
      <c r="N43" s="4" t="s">
        <v>120</v>
      </c>
      <c r="O43" s="4">
        <v>0</v>
      </c>
      <c r="P43" s="5" t="s">
        <v>22</v>
      </c>
    </row>
    <row r="44" spans="1:16" x14ac:dyDescent="0.3">
      <c r="A44" s="2">
        <v>318</v>
      </c>
      <c r="B44" s="16" t="s">
        <v>70</v>
      </c>
      <c r="C44" s="17">
        <v>210.2</v>
      </c>
      <c r="D44" s="17">
        <v>210.2</v>
      </c>
      <c r="E44" s="2">
        <v>1</v>
      </c>
      <c r="F44" s="2" t="s">
        <v>125</v>
      </c>
      <c r="G44" s="2" t="s">
        <v>19</v>
      </c>
      <c r="H44" s="3"/>
      <c r="I44" s="3"/>
      <c r="J44" s="3"/>
      <c r="K44" s="3">
        <v>1</v>
      </c>
      <c r="L44" s="4">
        <v>2022</v>
      </c>
      <c r="M44" s="4" t="s">
        <v>119</v>
      </c>
      <c r="N44" s="4" t="s">
        <v>120</v>
      </c>
      <c r="O44" s="4">
        <v>0</v>
      </c>
      <c r="P44" s="5" t="s">
        <v>22</v>
      </c>
    </row>
    <row r="45" spans="1:16" x14ac:dyDescent="0.3">
      <c r="A45" s="2">
        <v>322</v>
      </c>
      <c r="B45" s="16" t="s">
        <v>71</v>
      </c>
      <c r="C45" s="17"/>
      <c r="D45" s="17"/>
      <c r="E45" s="2"/>
      <c r="F45" s="2"/>
      <c r="G45" s="2"/>
      <c r="H45" s="3"/>
      <c r="I45" s="3"/>
      <c r="J45" s="3"/>
      <c r="K45" s="3"/>
      <c r="L45" s="4"/>
      <c r="M45" s="4"/>
      <c r="N45" s="4"/>
      <c r="O45" s="4"/>
      <c r="P45" s="5"/>
    </row>
    <row r="46" spans="1:16" x14ac:dyDescent="0.3">
      <c r="A46" s="2">
        <v>323</v>
      </c>
      <c r="B46" s="16" t="s">
        <v>72</v>
      </c>
      <c r="C46" s="17"/>
      <c r="D46" s="17"/>
      <c r="E46" s="2"/>
      <c r="F46" s="2"/>
      <c r="G46" s="2"/>
      <c r="H46" s="3"/>
      <c r="I46" s="3"/>
      <c r="J46" s="3"/>
      <c r="K46" s="3"/>
      <c r="L46" s="4"/>
      <c r="M46" s="4"/>
      <c r="N46" s="4"/>
      <c r="O46" s="4"/>
      <c r="P46" s="5"/>
    </row>
    <row r="47" spans="1:16" x14ac:dyDescent="0.3">
      <c r="A47" s="2">
        <v>325</v>
      </c>
      <c r="B47" s="16" t="s">
        <v>73</v>
      </c>
      <c r="C47" s="17"/>
      <c r="D47" s="17"/>
      <c r="E47" s="2"/>
      <c r="F47" s="2"/>
      <c r="G47" s="2"/>
      <c r="H47" s="3"/>
      <c r="I47" s="3"/>
      <c r="J47" s="3"/>
      <c r="K47" s="3"/>
      <c r="L47" s="4"/>
      <c r="M47" s="4"/>
      <c r="N47" s="4"/>
      <c r="O47" s="4"/>
      <c r="P47" s="5"/>
    </row>
    <row r="48" spans="1:16" x14ac:dyDescent="0.3">
      <c r="A48" s="2">
        <v>327</v>
      </c>
      <c r="B48" s="16" t="s">
        <v>74</v>
      </c>
      <c r="C48" s="17">
        <v>840.8</v>
      </c>
      <c r="D48" s="17">
        <v>840.8</v>
      </c>
      <c r="E48" s="2">
        <v>331</v>
      </c>
      <c r="F48" s="2" t="s">
        <v>125</v>
      </c>
      <c r="G48" s="2" t="s">
        <v>19</v>
      </c>
      <c r="H48" s="3">
        <v>0.99</v>
      </c>
      <c r="I48" s="3"/>
      <c r="J48" s="3"/>
      <c r="K48" s="3">
        <v>0.01</v>
      </c>
      <c r="L48" s="4">
        <v>2022</v>
      </c>
      <c r="M48" s="4" t="s">
        <v>119</v>
      </c>
      <c r="N48" s="4" t="s">
        <v>120</v>
      </c>
      <c r="O48" s="4">
        <v>0</v>
      </c>
      <c r="P48" s="5" t="s">
        <v>22</v>
      </c>
    </row>
    <row r="49" spans="1:16" x14ac:dyDescent="0.3">
      <c r="A49" s="2">
        <v>329</v>
      </c>
      <c r="B49" s="16" t="s">
        <v>75</v>
      </c>
      <c r="C49" s="17">
        <v>3468.3</v>
      </c>
      <c r="D49" s="17">
        <v>3468.3</v>
      </c>
      <c r="E49" s="2">
        <v>1</v>
      </c>
      <c r="F49" s="2" t="s">
        <v>125</v>
      </c>
      <c r="G49" s="2" t="s">
        <v>19</v>
      </c>
      <c r="H49" s="3"/>
      <c r="I49" s="3"/>
      <c r="J49" s="3">
        <v>1</v>
      </c>
      <c r="K49" s="3"/>
      <c r="L49" s="4">
        <v>2022</v>
      </c>
      <c r="M49" s="4" t="s">
        <v>119</v>
      </c>
      <c r="N49" s="4" t="s">
        <v>120</v>
      </c>
      <c r="O49" s="4">
        <v>0</v>
      </c>
      <c r="P49" s="5" t="s">
        <v>22</v>
      </c>
    </row>
    <row r="50" spans="1:16" x14ac:dyDescent="0.3">
      <c r="A50" s="2">
        <v>331</v>
      </c>
      <c r="B50" s="16" t="s">
        <v>76</v>
      </c>
      <c r="C50" s="17">
        <v>16185.4</v>
      </c>
      <c r="D50" s="17">
        <v>16185.4</v>
      </c>
      <c r="E50" s="2">
        <v>3</v>
      </c>
      <c r="F50" s="2" t="s">
        <v>125</v>
      </c>
      <c r="G50" s="2" t="s">
        <v>19</v>
      </c>
      <c r="H50" s="3">
        <v>0.25</v>
      </c>
      <c r="I50" s="3"/>
      <c r="J50" s="3">
        <v>0.5</v>
      </c>
      <c r="K50" s="3">
        <v>0.25</v>
      </c>
      <c r="L50" s="4">
        <v>2022</v>
      </c>
      <c r="M50" s="4" t="s">
        <v>119</v>
      </c>
      <c r="N50" s="4" t="s">
        <v>120</v>
      </c>
      <c r="O50" s="4">
        <v>0</v>
      </c>
      <c r="P50" s="5" t="s">
        <v>22</v>
      </c>
    </row>
    <row r="51" spans="1:16" x14ac:dyDescent="0.3">
      <c r="A51" s="2">
        <v>333</v>
      </c>
      <c r="B51" s="16" t="s">
        <v>77</v>
      </c>
      <c r="C51" s="17">
        <v>12612</v>
      </c>
      <c r="D51" s="17">
        <v>12612</v>
      </c>
      <c r="E51" s="2">
        <v>2</v>
      </c>
      <c r="F51" s="2" t="s">
        <v>125</v>
      </c>
      <c r="G51" s="2" t="s">
        <v>19</v>
      </c>
      <c r="H51" s="3"/>
      <c r="I51" s="3">
        <v>0.5</v>
      </c>
      <c r="J51" s="3">
        <v>0.5</v>
      </c>
      <c r="K51" s="3"/>
      <c r="L51" s="4">
        <v>2022</v>
      </c>
      <c r="M51" s="4" t="s">
        <v>119</v>
      </c>
      <c r="N51" s="4" t="s">
        <v>120</v>
      </c>
      <c r="O51" s="4">
        <v>0</v>
      </c>
      <c r="P51" s="5" t="s">
        <v>22</v>
      </c>
    </row>
    <row r="52" spans="1:16" x14ac:dyDescent="0.3">
      <c r="A52" s="2">
        <v>334</v>
      </c>
      <c r="B52" s="16" t="s">
        <v>78</v>
      </c>
      <c r="C52" s="17">
        <v>6306</v>
      </c>
      <c r="D52" s="17">
        <v>6306</v>
      </c>
      <c r="E52" s="2">
        <v>10</v>
      </c>
      <c r="F52" s="2" t="s">
        <v>125</v>
      </c>
      <c r="G52" s="2" t="s">
        <v>19</v>
      </c>
      <c r="H52" s="3">
        <v>0.25</v>
      </c>
      <c r="I52" s="3">
        <v>0.25</v>
      </c>
      <c r="J52" s="3">
        <v>0.25</v>
      </c>
      <c r="K52" s="3">
        <v>0.25</v>
      </c>
      <c r="L52" s="4">
        <v>2022</v>
      </c>
      <c r="M52" s="4" t="s">
        <v>119</v>
      </c>
      <c r="N52" s="4" t="s">
        <v>120</v>
      </c>
      <c r="O52" s="4">
        <v>0</v>
      </c>
      <c r="P52" s="5" t="s">
        <v>22</v>
      </c>
    </row>
    <row r="53" spans="1:16" x14ac:dyDescent="0.3">
      <c r="A53" s="2">
        <v>336</v>
      </c>
      <c r="B53" s="16" t="s">
        <v>79</v>
      </c>
      <c r="C53" s="17"/>
      <c r="D53" s="17"/>
      <c r="E53" s="2"/>
      <c r="F53" s="2"/>
      <c r="G53" s="2"/>
      <c r="H53" s="3"/>
      <c r="I53" s="3"/>
      <c r="J53" s="3"/>
      <c r="K53" s="3"/>
      <c r="L53" s="4"/>
      <c r="M53" s="4"/>
      <c r="N53" s="4"/>
      <c r="O53" s="4"/>
      <c r="P53" s="5"/>
    </row>
    <row r="54" spans="1:16" x14ac:dyDescent="0.3">
      <c r="A54" s="2">
        <v>337</v>
      </c>
      <c r="B54" s="16" t="s">
        <v>80</v>
      </c>
      <c r="C54" s="17"/>
      <c r="D54" s="17"/>
      <c r="E54" s="2"/>
      <c r="F54" s="2"/>
      <c r="G54" s="2"/>
      <c r="H54" s="3"/>
      <c r="I54" s="3"/>
      <c r="J54" s="3"/>
      <c r="K54" s="3"/>
      <c r="L54" s="4"/>
      <c r="M54" s="4"/>
      <c r="N54" s="4"/>
      <c r="O54" s="4"/>
      <c r="P54" s="5"/>
    </row>
    <row r="55" spans="1:16" x14ac:dyDescent="0.3">
      <c r="A55" s="2">
        <v>338</v>
      </c>
      <c r="B55" s="16" t="s">
        <v>81</v>
      </c>
      <c r="C55" s="17">
        <v>90386</v>
      </c>
      <c r="D55" s="17">
        <v>90386</v>
      </c>
      <c r="E55" s="2">
        <v>12</v>
      </c>
      <c r="F55" s="2" t="s">
        <v>125</v>
      </c>
      <c r="G55" s="2" t="s">
        <v>19</v>
      </c>
      <c r="H55" s="3">
        <v>0.25</v>
      </c>
      <c r="I55" s="3">
        <v>0.25</v>
      </c>
      <c r="J55" s="3">
        <v>0.25</v>
      </c>
      <c r="K55" s="3">
        <v>0.25</v>
      </c>
      <c r="L55" s="4">
        <v>2022</v>
      </c>
      <c r="M55" s="4" t="s">
        <v>119</v>
      </c>
      <c r="N55" s="4" t="s">
        <v>120</v>
      </c>
      <c r="O55" s="4">
        <v>0</v>
      </c>
      <c r="P55" s="5" t="s">
        <v>22</v>
      </c>
    </row>
    <row r="56" spans="1:16" x14ac:dyDescent="0.3">
      <c r="A56" s="2">
        <v>339</v>
      </c>
      <c r="B56" s="16" t="s">
        <v>82</v>
      </c>
      <c r="C56" s="17">
        <v>3153</v>
      </c>
      <c r="D56" s="17">
        <v>3153</v>
      </c>
      <c r="E56" s="2">
        <v>167</v>
      </c>
      <c r="F56" s="2" t="s">
        <v>125</v>
      </c>
      <c r="G56" s="2" t="s">
        <v>19</v>
      </c>
      <c r="H56" s="3">
        <v>0.25</v>
      </c>
      <c r="I56" s="3">
        <v>0.25</v>
      </c>
      <c r="J56" s="3">
        <v>0.25</v>
      </c>
      <c r="K56" s="3">
        <v>0.25</v>
      </c>
      <c r="L56" s="4">
        <v>2022</v>
      </c>
      <c r="M56" s="4" t="s">
        <v>119</v>
      </c>
      <c r="N56" s="4" t="s">
        <v>120</v>
      </c>
      <c r="O56" s="4">
        <v>0</v>
      </c>
      <c r="P56" s="5" t="s">
        <v>22</v>
      </c>
    </row>
    <row r="57" spans="1:16" x14ac:dyDescent="0.3">
      <c r="A57" s="2">
        <v>340</v>
      </c>
      <c r="B57" s="16" t="s">
        <v>83</v>
      </c>
      <c r="C57" s="17"/>
      <c r="D57" s="17"/>
      <c r="E57" s="2"/>
      <c r="F57" s="2"/>
      <c r="G57" s="2"/>
      <c r="H57" s="3"/>
      <c r="I57" s="3"/>
      <c r="J57" s="3"/>
      <c r="K57" s="3"/>
      <c r="L57" s="4"/>
      <c r="M57" s="4"/>
      <c r="N57" s="4"/>
      <c r="O57" s="4"/>
      <c r="P57" s="5"/>
    </row>
    <row r="58" spans="1:16" x14ac:dyDescent="0.3">
      <c r="A58" s="2">
        <v>341</v>
      </c>
      <c r="B58" s="16" t="s">
        <v>84</v>
      </c>
      <c r="C58" s="17">
        <v>5044.8</v>
      </c>
      <c r="D58" s="17">
        <v>5044.8</v>
      </c>
      <c r="E58" s="2">
        <v>12</v>
      </c>
      <c r="F58" s="2" t="s">
        <v>125</v>
      </c>
      <c r="G58" s="2" t="s">
        <v>19</v>
      </c>
      <c r="H58" s="3">
        <v>0.25</v>
      </c>
      <c r="I58" s="3">
        <v>0.25</v>
      </c>
      <c r="J58" s="3">
        <v>0.25</v>
      </c>
      <c r="K58" s="3">
        <v>0.25</v>
      </c>
      <c r="L58" s="4">
        <v>2022</v>
      </c>
      <c r="M58" s="4" t="s">
        <v>119</v>
      </c>
      <c r="N58" s="4" t="s">
        <v>120</v>
      </c>
      <c r="O58" s="4">
        <v>0</v>
      </c>
      <c r="P58" s="5" t="s">
        <v>22</v>
      </c>
    </row>
    <row r="59" spans="1:16" x14ac:dyDescent="0.3">
      <c r="A59" s="2">
        <v>345</v>
      </c>
      <c r="B59" s="16" t="s">
        <v>85</v>
      </c>
      <c r="C59" s="17">
        <v>8197.7999999999993</v>
      </c>
      <c r="D59" s="17">
        <v>8197.7999999999993</v>
      </c>
      <c r="E59" s="2">
        <v>5</v>
      </c>
      <c r="F59" s="2" t="s">
        <v>125</v>
      </c>
      <c r="G59" s="2" t="s">
        <v>19</v>
      </c>
      <c r="H59" s="3">
        <v>0.25</v>
      </c>
      <c r="I59" s="3">
        <v>0.25</v>
      </c>
      <c r="J59" s="3">
        <v>0.25</v>
      </c>
      <c r="K59" s="3">
        <v>0.25</v>
      </c>
      <c r="L59" s="4">
        <v>2022</v>
      </c>
      <c r="M59" s="4" t="s">
        <v>119</v>
      </c>
      <c r="N59" s="4" t="s">
        <v>120</v>
      </c>
      <c r="O59" s="4">
        <v>0</v>
      </c>
      <c r="P59" s="5" t="s">
        <v>22</v>
      </c>
    </row>
    <row r="60" spans="1:16" x14ac:dyDescent="0.3">
      <c r="A60" s="2">
        <v>349</v>
      </c>
      <c r="B60" s="16" t="s">
        <v>116</v>
      </c>
      <c r="C60" s="17">
        <v>252.24</v>
      </c>
      <c r="D60" s="17">
        <v>252.24</v>
      </c>
      <c r="E60" s="2">
        <v>12</v>
      </c>
      <c r="F60" s="2" t="s">
        <v>125</v>
      </c>
      <c r="G60" s="2" t="s">
        <v>19</v>
      </c>
      <c r="H60" s="3">
        <v>0.25</v>
      </c>
      <c r="I60" s="3">
        <v>0.25</v>
      </c>
      <c r="J60" s="3">
        <v>0.25</v>
      </c>
      <c r="K60" s="3">
        <v>0.25</v>
      </c>
      <c r="L60" s="4">
        <v>2022</v>
      </c>
      <c r="M60" s="4" t="s">
        <v>119</v>
      </c>
      <c r="N60" s="4" t="s">
        <v>120</v>
      </c>
      <c r="O60" s="4">
        <v>0</v>
      </c>
      <c r="P60" s="5" t="s">
        <v>22</v>
      </c>
    </row>
    <row r="61" spans="1:16" ht="28.8" x14ac:dyDescent="0.3">
      <c r="A61" s="2">
        <v>351</v>
      </c>
      <c r="B61" s="16" t="s">
        <v>86</v>
      </c>
      <c r="C61" s="17"/>
      <c r="D61" s="17"/>
      <c r="E61" s="2"/>
      <c r="F61" s="2"/>
      <c r="G61" s="2"/>
      <c r="H61" s="3"/>
      <c r="I61" s="3"/>
      <c r="J61" s="3"/>
      <c r="K61" s="3"/>
      <c r="L61" s="4"/>
      <c r="M61" s="4"/>
      <c r="N61" s="4"/>
      <c r="O61" s="4"/>
      <c r="P61" s="5"/>
    </row>
    <row r="62" spans="1:16" x14ac:dyDescent="0.3">
      <c r="A62" s="2">
        <v>353</v>
      </c>
      <c r="B62" s="16" t="s">
        <v>87</v>
      </c>
      <c r="C62" s="17">
        <v>525.5</v>
      </c>
      <c r="D62" s="17">
        <v>525.5</v>
      </c>
      <c r="E62" s="2">
        <v>1</v>
      </c>
      <c r="F62" s="2" t="s">
        <v>125</v>
      </c>
      <c r="G62" s="2" t="s">
        <v>19</v>
      </c>
      <c r="H62" s="3"/>
      <c r="I62" s="3">
        <v>1</v>
      </c>
      <c r="J62" s="3"/>
      <c r="K62" s="3"/>
      <c r="L62" s="4">
        <v>2022</v>
      </c>
      <c r="M62" s="4" t="s">
        <v>119</v>
      </c>
      <c r="N62" s="4" t="s">
        <v>120</v>
      </c>
      <c r="O62" s="4">
        <v>0</v>
      </c>
      <c r="P62" s="5" t="s">
        <v>22</v>
      </c>
    </row>
    <row r="63" spans="1:16" ht="28.8" x14ac:dyDescent="0.3">
      <c r="A63" s="2">
        <v>354</v>
      </c>
      <c r="B63" s="16" t="s">
        <v>88</v>
      </c>
      <c r="C63" s="17"/>
      <c r="D63" s="17"/>
      <c r="E63" s="2"/>
      <c r="F63" s="2"/>
      <c r="G63" s="2"/>
      <c r="H63" s="3"/>
      <c r="I63" s="3"/>
      <c r="J63" s="3"/>
      <c r="K63" s="3"/>
      <c r="L63" s="4"/>
      <c r="M63" s="4"/>
      <c r="N63" s="4"/>
      <c r="O63" s="4"/>
      <c r="P63" s="5"/>
    </row>
    <row r="64" spans="1:16" x14ac:dyDescent="0.3">
      <c r="A64" s="2">
        <v>355</v>
      </c>
      <c r="B64" s="16" t="s">
        <v>89</v>
      </c>
      <c r="C64" s="17">
        <v>3153</v>
      </c>
      <c r="D64" s="17">
        <v>3153</v>
      </c>
      <c r="E64" s="2">
        <v>5</v>
      </c>
      <c r="F64" s="2" t="s">
        <v>125</v>
      </c>
      <c r="G64" s="2" t="s">
        <v>19</v>
      </c>
      <c r="H64" s="3">
        <v>0.25</v>
      </c>
      <c r="I64" s="3">
        <v>0.25</v>
      </c>
      <c r="J64" s="3">
        <v>0.25</v>
      </c>
      <c r="K64" s="3">
        <v>0.25</v>
      </c>
      <c r="L64" s="4">
        <v>2022</v>
      </c>
      <c r="M64" s="4" t="s">
        <v>119</v>
      </c>
      <c r="N64" s="4" t="s">
        <v>120</v>
      </c>
      <c r="O64" s="4">
        <v>0</v>
      </c>
      <c r="P64" s="5" t="s">
        <v>22</v>
      </c>
    </row>
    <row r="65" spans="1:16" x14ac:dyDescent="0.3">
      <c r="A65" s="2">
        <v>357</v>
      </c>
      <c r="B65" s="16" t="s">
        <v>90</v>
      </c>
      <c r="C65" s="17">
        <v>4204</v>
      </c>
      <c r="D65" s="17">
        <v>4204</v>
      </c>
      <c r="E65" s="2">
        <v>5</v>
      </c>
      <c r="F65" s="2" t="s">
        <v>125</v>
      </c>
      <c r="G65" s="2" t="s">
        <v>19</v>
      </c>
      <c r="H65" s="3">
        <v>0.25</v>
      </c>
      <c r="I65" s="3">
        <v>0.25</v>
      </c>
      <c r="J65" s="3">
        <v>0.25</v>
      </c>
      <c r="K65" s="3">
        <v>0.25</v>
      </c>
      <c r="L65" s="4">
        <v>2022</v>
      </c>
      <c r="M65" s="4" t="s">
        <v>119</v>
      </c>
      <c r="N65" s="4" t="s">
        <v>120</v>
      </c>
      <c r="O65" s="4">
        <v>0</v>
      </c>
      <c r="P65" s="5" t="s">
        <v>22</v>
      </c>
    </row>
    <row r="66" spans="1:16" x14ac:dyDescent="0.3">
      <c r="A66" s="2">
        <v>358</v>
      </c>
      <c r="B66" s="16" t="s">
        <v>91</v>
      </c>
      <c r="C66" s="17">
        <v>152151.16800000001</v>
      </c>
      <c r="D66" s="17">
        <v>152151.16800000001</v>
      </c>
      <c r="E66" s="2">
        <v>11</v>
      </c>
      <c r="F66" s="2" t="s">
        <v>125</v>
      </c>
      <c r="G66" s="2" t="s">
        <v>19</v>
      </c>
      <c r="H66" s="3">
        <v>0.25</v>
      </c>
      <c r="I66" s="3">
        <v>0.25</v>
      </c>
      <c r="J66" s="3">
        <v>0.25</v>
      </c>
      <c r="K66" s="3">
        <v>0.25</v>
      </c>
      <c r="L66" s="4">
        <v>2022</v>
      </c>
      <c r="M66" s="4" t="s">
        <v>119</v>
      </c>
      <c r="N66" s="4" t="s">
        <v>120</v>
      </c>
      <c r="O66" s="4">
        <v>0</v>
      </c>
      <c r="P66" s="5" t="s">
        <v>22</v>
      </c>
    </row>
    <row r="67" spans="1:16" x14ac:dyDescent="0.3">
      <c r="A67" s="2">
        <v>359</v>
      </c>
      <c r="B67" s="16" t="s">
        <v>92</v>
      </c>
      <c r="C67" s="17">
        <v>840.8</v>
      </c>
      <c r="D67" s="17">
        <v>840.8</v>
      </c>
      <c r="E67" s="2">
        <v>1</v>
      </c>
      <c r="F67" s="2" t="s">
        <v>125</v>
      </c>
      <c r="G67" s="2" t="s">
        <v>19</v>
      </c>
      <c r="H67" s="3">
        <v>0.25</v>
      </c>
      <c r="I67" s="3">
        <v>0.25</v>
      </c>
      <c r="J67" s="3">
        <v>0.25</v>
      </c>
      <c r="K67" s="3">
        <v>0.25</v>
      </c>
      <c r="L67" s="4">
        <v>2022</v>
      </c>
      <c r="M67" s="4" t="s">
        <v>119</v>
      </c>
      <c r="N67" s="4" t="s">
        <v>120</v>
      </c>
      <c r="O67" s="4">
        <v>0</v>
      </c>
      <c r="P67" s="5" t="s">
        <v>22</v>
      </c>
    </row>
    <row r="68" spans="1:16" x14ac:dyDescent="0.3">
      <c r="A68" s="2">
        <v>362</v>
      </c>
      <c r="B68" s="16" t="s">
        <v>93</v>
      </c>
      <c r="C68" s="17">
        <v>13663</v>
      </c>
      <c r="D68" s="17">
        <v>13663</v>
      </c>
      <c r="E68" s="2">
        <v>1</v>
      </c>
      <c r="F68" s="2" t="s">
        <v>125</v>
      </c>
      <c r="G68" s="2" t="s">
        <v>19</v>
      </c>
      <c r="H68" s="3">
        <v>0.25</v>
      </c>
      <c r="I68" s="3">
        <v>0.25</v>
      </c>
      <c r="J68" s="3">
        <v>0.25</v>
      </c>
      <c r="K68" s="3">
        <v>0.25</v>
      </c>
      <c r="L68" s="4">
        <v>2022</v>
      </c>
      <c r="M68" s="4" t="s">
        <v>119</v>
      </c>
      <c r="N68" s="4" t="s">
        <v>120</v>
      </c>
      <c r="O68" s="4">
        <v>0</v>
      </c>
      <c r="P68" s="5" t="s">
        <v>22</v>
      </c>
    </row>
    <row r="69" spans="1:16" x14ac:dyDescent="0.3">
      <c r="A69" s="2">
        <v>365</v>
      </c>
      <c r="B69" s="16" t="s">
        <v>94</v>
      </c>
      <c r="C69" s="17">
        <v>2837.7</v>
      </c>
      <c r="D69" s="17">
        <v>2837.7</v>
      </c>
      <c r="E69" s="2">
        <v>1</v>
      </c>
      <c r="F69" s="2" t="s">
        <v>125</v>
      </c>
      <c r="G69" s="2" t="s">
        <v>19</v>
      </c>
      <c r="H69" s="3">
        <v>0.25</v>
      </c>
      <c r="I69" s="3">
        <v>0.25</v>
      </c>
      <c r="J69" s="3">
        <v>0.25</v>
      </c>
      <c r="K69" s="3">
        <v>0.25</v>
      </c>
      <c r="L69" s="4">
        <v>2022</v>
      </c>
      <c r="M69" s="4" t="s">
        <v>119</v>
      </c>
      <c r="N69" s="4" t="s">
        <v>120</v>
      </c>
      <c r="O69" s="4">
        <v>0</v>
      </c>
      <c r="P69" s="5" t="s">
        <v>22</v>
      </c>
    </row>
    <row r="70" spans="1:16" x14ac:dyDescent="0.3">
      <c r="A70" s="2">
        <v>371</v>
      </c>
      <c r="B70" s="16" t="s">
        <v>95</v>
      </c>
      <c r="C70" s="17">
        <v>11561</v>
      </c>
      <c r="D70" s="17">
        <v>11561</v>
      </c>
      <c r="E70" s="2">
        <v>6</v>
      </c>
      <c r="F70" s="2" t="s">
        <v>126</v>
      </c>
      <c r="G70" s="2" t="s">
        <v>19</v>
      </c>
      <c r="H70" s="3">
        <v>0.25</v>
      </c>
      <c r="I70" s="3">
        <v>0.25</v>
      </c>
      <c r="J70" s="3">
        <v>0.25</v>
      </c>
      <c r="K70" s="3">
        <v>0.25</v>
      </c>
      <c r="L70" s="4">
        <v>2022</v>
      </c>
      <c r="M70" s="4" t="s">
        <v>119</v>
      </c>
      <c r="N70" s="4" t="s">
        <v>120</v>
      </c>
      <c r="O70" s="4">
        <v>0</v>
      </c>
      <c r="P70" s="5" t="s">
        <v>22</v>
      </c>
    </row>
    <row r="71" spans="1:16" x14ac:dyDescent="0.3">
      <c r="A71" s="2">
        <v>372</v>
      </c>
      <c r="B71" s="16" t="s">
        <v>96</v>
      </c>
      <c r="C71" s="17">
        <v>1471.4</v>
      </c>
      <c r="D71" s="17">
        <v>1471.4</v>
      </c>
      <c r="E71" s="2"/>
      <c r="F71" s="2" t="s">
        <v>127</v>
      </c>
      <c r="G71" s="2" t="s">
        <v>19</v>
      </c>
      <c r="H71" s="3">
        <v>0.25</v>
      </c>
      <c r="I71" s="3">
        <v>0.25</v>
      </c>
      <c r="J71" s="3">
        <v>0.25</v>
      </c>
      <c r="K71" s="3">
        <v>0.25</v>
      </c>
      <c r="L71" s="4">
        <v>2022</v>
      </c>
      <c r="M71" s="4" t="s">
        <v>119</v>
      </c>
      <c r="N71" s="4" t="s">
        <v>120</v>
      </c>
      <c r="O71" s="4">
        <v>0</v>
      </c>
      <c r="P71" s="5" t="s">
        <v>22</v>
      </c>
    </row>
    <row r="72" spans="1:16" x14ac:dyDescent="0.3">
      <c r="A72" s="2">
        <v>375</v>
      </c>
      <c r="B72" s="16" t="s">
        <v>97</v>
      </c>
      <c r="C72" s="17">
        <v>4204</v>
      </c>
      <c r="D72" s="17">
        <v>4204</v>
      </c>
      <c r="E72" s="2"/>
      <c r="F72" s="2" t="s">
        <v>125</v>
      </c>
      <c r="G72" s="2" t="s">
        <v>19</v>
      </c>
      <c r="H72" s="3">
        <v>0.25</v>
      </c>
      <c r="I72" s="3">
        <v>0.25</v>
      </c>
      <c r="J72" s="3">
        <v>0.25</v>
      </c>
      <c r="K72" s="3">
        <v>0.25</v>
      </c>
      <c r="L72" s="4">
        <v>2022</v>
      </c>
      <c r="M72" s="4" t="s">
        <v>119</v>
      </c>
      <c r="N72" s="4" t="s">
        <v>120</v>
      </c>
      <c r="O72" s="4">
        <v>0</v>
      </c>
      <c r="P72" s="5" t="s">
        <v>22</v>
      </c>
    </row>
    <row r="73" spans="1:16" x14ac:dyDescent="0.3">
      <c r="A73" s="2">
        <v>378</v>
      </c>
      <c r="B73" s="16" t="s">
        <v>98</v>
      </c>
      <c r="C73" s="17"/>
      <c r="D73" s="17"/>
      <c r="E73" s="2"/>
      <c r="F73" s="2"/>
      <c r="G73" s="2"/>
      <c r="H73" s="3"/>
      <c r="I73" s="3"/>
      <c r="J73" s="3"/>
      <c r="K73" s="3"/>
      <c r="L73" s="4"/>
      <c r="M73" s="4"/>
      <c r="N73" s="4"/>
      <c r="O73" s="4"/>
      <c r="P73" s="5"/>
    </row>
    <row r="74" spans="1:16" x14ac:dyDescent="0.3">
      <c r="A74" s="2">
        <v>381</v>
      </c>
      <c r="B74" s="16" t="s">
        <v>99</v>
      </c>
      <c r="C74" s="17">
        <v>1631.152</v>
      </c>
      <c r="D74" s="17">
        <v>1631.152</v>
      </c>
      <c r="E74" s="2">
        <v>2</v>
      </c>
      <c r="F74" s="2" t="s">
        <v>125</v>
      </c>
      <c r="G74" s="2" t="s">
        <v>19</v>
      </c>
      <c r="H74" s="3"/>
      <c r="I74" s="3">
        <v>0.5</v>
      </c>
      <c r="J74" s="3"/>
      <c r="K74" s="3">
        <v>0.5</v>
      </c>
      <c r="L74" s="4">
        <v>2022</v>
      </c>
      <c r="M74" s="4" t="s">
        <v>119</v>
      </c>
      <c r="N74" s="4" t="s">
        <v>120</v>
      </c>
      <c r="O74" s="4">
        <v>0</v>
      </c>
      <c r="P74" s="5" t="s">
        <v>22</v>
      </c>
    </row>
    <row r="75" spans="1:16" ht="43.2" x14ac:dyDescent="0.3">
      <c r="A75" s="2">
        <v>382</v>
      </c>
      <c r="B75" s="16" t="s">
        <v>100</v>
      </c>
      <c r="C75" s="17">
        <v>4204</v>
      </c>
      <c r="D75" s="17">
        <v>4204</v>
      </c>
      <c r="E75" s="2">
        <v>2</v>
      </c>
      <c r="F75" s="2" t="s">
        <v>125</v>
      </c>
      <c r="G75" s="2" t="s">
        <v>19</v>
      </c>
      <c r="H75" s="3"/>
      <c r="I75" s="3">
        <v>0.5</v>
      </c>
      <c r="J75" s="3">
        <v>0.5</v>
      </c>
      <c r="K75" s="3"/>
      <c r="L75" s="4">
        <v>2022</v>
      </c>
      <c r="M75" s="4" t="s">
        <v>119</v>
      </c>
      <c r="N75" s="4" t="s">
        <v>120</v>
      </c>
      <c r="O75" s="4">
        <v>0</v>
      </c>
      <c r="P75" s="5" t="s">
        <v>22</v>
      </c>
    </row>
    <row r="76" spans="1:16" x14ac:dyDescent="0.3">
      <c r="A76" s="2">
        <v>383</v>
      </c>
      <c r="B76" s="16" t="s">
        <v>101</v>
      </c>
      <c r="C76" s="17">
        <v>1051</v>
      </c>
      <c r="D76" s="17">
        <v>1051</v>
      </c>
      <c r="E76" s="2">
        <v>1</v>
      </c>
      <c r="F76" s="2" t="s">
        <v>125</v>
      </c>
      <c r="G76" s="2" t="s">
        <v>19</v>
      </c>
      <c r="H76" s="3"/>
      <c r="I76" s="3"/>
      <c r="J76" s="3">
        <v>1</v>
      </c>
      <c r="K76" s="3"/>
      <c r="L76" s="4">
        <v>2022</v>
      </c>
      <c r="M76" s="4" t="s">
        <v>119</v>
      </c>
      <c r="N76" s="4" t="s">
        <v>120</v>
      </c>
      <c r="O76" s="4">
        <v>0</v>
      </c>
      <c r="P76" s="5" t="s">
        <v>22</v>
      </c>
    </row>
    <row r="77" spans="1:16" x14ac:dyDescent="0.3">
      <c r="A77" s="2">
        <v>385</v>
      </c>
      <c r="B77" s="16" t="s">
        <v>117</v>
      </c>
      <c r="C77" s="17">
        <v>2102</v>
      </c>
      <c r="D77" s="17">
        <v>2102</v>
      </c>
      <c r="E77" s="2">
        <v>4</v>
      </c>
      <c r="F77" s="2" t="s">
        <v>125</v>
      </c>
      <c r="G77" s="2" t="s">
        <v>19</v>
      </c>
      <c r="H77" s="3">
        <v>0.25</v>
      </c>
      <c r="I77" s="3">
        <v>0.25</v>
      </c>
      <c r="J77" s="3">
        <v>0.25</v>
      </c>
      <c r="K77" s="3">
        <v>0.25</v>
      </c>
      <c r="L77" s="4">
        <v>2022</v>
      </c>
      <c r="M77" s="4" t="s">
        <v>119</v>
      </c>
      <c r="N77" s="4" t="s">
        <v>120</v>
      </c>
      <c r="O77" s="4">
        <v>0</v>
      </c>
      <c r="P77" s="5" t="s">
        <v>22</v>
      </c>
    </row>
    <row r="78" spans="1:16" x14ac:dyDescent="0.3">
      <c r="A78" s="2">
        <v>392</v>
      </c>
      <c r="B78" s="16" t="s">
        <v>102</v>
      </c>
      <c r="C78" s="17">
        <v>2102</v>
      </c>
      <c r="D78" s="17">
        <v>2102</v>
      </c>
      <c r="E78" s="2">
        <v>5</v>
      </c>
      <c r="F78" s="2" t="s">
        <v>125</v>
      </c>
      <c r="G78" s="2" t="s">
        <v>19</v>
      </c>
      <c r="H78" s="3">
        <v>1</v>
      </c>
      <c r="I78" s="3"/>
      <c r="J78" s="3"/>
      <c r="K78" s="3"/>
      <c r="L78" s="4">
        <v>2022</v>
      </c>
      <c r="M78" s="4" t="s">
        <v>119</v>
      </c>
      <c r="N78" s="4" t="s">
        <v>120</v>
      </c>
      <c r="O78" s="4">
        <v>0</v>
      </c>
      <c r="P78" s="5" t="s">
        <v>22</v>
      </c>
    </row>
    <row r="79" spans="1:16" x14ac:dyDescent="0.3">
      <c r="A79" s="2">
        <v>395</v>
      </c>
      <c r="B79" s="16" t="s">
        <v>103</v>
      </c>
      <c r="C79" s="17">
        <v>735.7</v>
      </c>
      <c r="D79" s="17">
        <v>735.7</v>
      </c>
      <c r="E79" s="2"/>
      <c r="F79" s="2" t="s">
        <v>125</v>
      </c>
      <c r="G79" s="2" t="s">
        <v>19</v>
      </c>
      <c r="H79" s="3"/>
      <c r="I79" s="3">
        <v>1</v>
      </c>
      <c r="J79" s="3"/>
      <c r="K79" s="3"/>
      <c r="L79" s="4">
        <v>2022</v>
      </c>
      <c r="M79" s="4" t="s">
        <v>119</v>
      </c>
      <c r="N79" s="4" t="s">
        <v>120</v>
      </c>
      <c r="O79" s="4">
        <v>0</v>
      </c>
      <c r="P79" s="5" t="s">
        <v>22</v>
      </c>
    </row>
    <row r="80" spans="1:16" x14ac:dyDescent="0.3">
      <c r="A80" s="2">
        <v>399</v>
      </c>
      <c r="B80" s="16" t="s">
        <v>104</v>
      </c>
      <c r="C80" s="17"/>
      <c r="D80" s="17"/>
      <c r="E80" s="2"/>
      <c r="F80" s="2"/>
      <c r="G80" s="2"/>
      <c r="H80" s="3"/>
      <c r="I80" s="3"/>
      <c r="J80" s="3"/>
      <c r="K80" s="3"/>
      <c r="L80" s="4"/>
      <c r="M80" s="4"/>
      <c r="N80" s="4"/>
      <c r="O80" s="4"/>
      <c r="P80" s="5"/>
    </row>
    <row r="81" spans="1:16" s="26" customFormat="1" x14ac:dyDescent="0.3">
      <c r="A81" s="32">
        <v>0.2102</v>
      </c>
      <c r="B81" s="21" t="s">
        <v>105</v>
      </c>
      <c r="C81" s="22">
        <f>SUM(C39:C80)</f>
        <v>450000</v>
      </c>
      <c r="D81" s="22">
        <f>SUM(D39:D80)</f>
        <v>450000</v>
      </c>
      <c r="E81" s="30">
        <f>C81*0.56</f>
        <v>252000.00000000003</v>
      </c>
      <c r="F81" s="20"/>
      <c r="G81" s="20"/>
      <c r="H81" s="23"/>
      <c r="I81" s="23"/>
      <c r="J81" s="23"/>
      <c r="K81" s="23"/>
      <c r="L81" s="24"/>
      <c r="M81" s="24"/>
      <c r="N81" s="24"/>
      <c r="O81" s="24"/>
      <c r="P81" s="25"/>
    </row>
    <row r="82" spans="1:16" x14ac:dyDescent="0.3">
      <c r="A82" s="2">
        <v>531</v>
      </c>
      <c r="B82" s="16" t="s">
        <v>106</v>
      </c>
      <c r="C82" s="17"/>
      <c r="D82" s="18"/>
      <c r="E82" s="2"/>
      <c r="F82" s="2"/>
      <c r="G82" s="2"/>
      <c r="H82" s="3"/>
      <c r="I82" s="3"/>
      <c r="J82" s="3"/>
      <c r="K82" s="3"/>
      <c r="L82" s="4"/>
      <c r="M82" s="4"/>
      <c r="N82" s="4"/>
      <c r="O82" s="4"/>
      <c r="P82" s="5"/>
    </row>
    <row r="83" spans="1:16" x14ac:dyDescent="0.3">
      <c r="A83" s="2">
        <v>532</v>
      </c>
      <c r="B83" s="16" t="s">
        <v>107</v>
      </c>
      <c r="C83" s="17"/>
      <c r="D83" s="18"/>
      <c r="E83" s="2"/>
      <c r="F83" s="2"/>
      <c r="G83" s="2"/>
      <c r="H83" s="3"/>
      <c r="I83" s="3"/>
      <c r="J83" s="3"/>
      <c r="K83" s="3"/>
      <c r="L83" s="4"/>
      <c r="M83" s="4"/>
      <c r="N83" s="4"/>
      <c r="O83" s="4"/>
      <c r="P83" s="5"/>
    </row>
    <row r="84" spans="1:16" x14ac:dyDescent="0.3">
      <c r="A84" s="2">
        <v>512</v>
      </c>
      <c r="B84" s="16" t="s">
        <v>108</v>
      </c>
      <c r="C84" s="17"/>
      <c r="D84" s="18"/>
      <c r="E84" s="2"/>
      <c r="F84" s="2"/>
      <c r="G84" s="2"/>
      <c r="H84" s="3"/>
      <c r="I84" s="3"/>
      <c r="J84" s="3"/>
      <c r="K84" s="3"/>
      <c r="L84" s="4"/>
      <c r="M84" s="4"/>
      <c r="N84" s="4"/>
      <c r="O84" s="4"/>
      <c r="P84" s="5"/>
    </row>
    <row r="85" spans="1:16" x14ac:dyDescent="0.3">
      <c r="A85" s="2">
        <v>515</v>
      </c>
      <c r="B85" s="16" t="s">
        <v>109</v>
      </c>
      <c r="C85" s="17"/>
      <c r="D85" s="18"/>
      <c r="E85" s="2"/>
      <c r="F85" s="2"/>
      <c r="G85" s="2"/>
      <c r="H85" s="3"/>
      <c r="I85" s="3"/>
      <c r="J85" s="3"/>
      <c r="K85" s="3"/>
      <c r="L85" s="4"/>
      <c r="M85" s="4"/>
      <c r="N85" s="4"/>
      <c r="O85" s="4"/>
      <c r="P85" s="5"/>
    </row>
    <row r="86" spans="1:16" x14ac:dyDescent="0.3">
      <c r="A86" s="2">
        <v>523</v>
      </c>
      <c r="B86" s="16" t="s">
        <v>118</v>
      </c>
      <c r="C86" s="17"/>
      <c r="D86" s="18"/>
      <c r="E86" s="2"/>
      <c r="F86" s="2"/>
      <c r="G86" s="2"/>
      <c r="H86" s="3"/>
      <c r="I86" s="3"/>
      <c r="J86" s="3"/>
      <c r="K86" s="3"/>
      <c r="L86" s="4"/>
      <c r="M86" s="4"/>
      <c r="N86" s="4"/>
      <c r="O86" s="4"/>
      <c r="P86" s="5"/>
    </row>
    <row r="87" spans="1:16" x14ac:dyDescent="0.3">
      <c r="A87" s="2">
        <v>565</v>
      </c>
      <c r="B87" s="16" t="s">
        <v>110</v>
      </c>
      <c r="C87" s="17"/>
      <c r="D87" s="18"/>
      <c r="E87" s="2"/>
      <c r="F87" s="2"/>
      <c r="G87" s="2"/>
      <c r="H87" s="3"/>
      <c r="I87" s="3"/>
      <c r="J87" s="3"/>
      <c r="K87" s="3"/>
      <c r="L87" s="4"/>
      <c r="M87" s="4"/>
      <c r="N87" s="4"/>
      <c r="O87" s="4"/>
      <c r="P87" s="5"/>
    </row>
    <row r="88" spans="1:16" x14ac:dyDescent="0.3">
      <c r="A88" s="2">
        <v>591</v>
      </c>
      <c r="B88" s="16" t="s">
        <v>111</v>
      </c>
      <c r="C88" s="17"/>
      <c r="D88" s="18"/>
      <c r="E88" s="2"/>
      <c r="F88" s="2"/>
      <c r="G88" s="2"/>
      <c r="H88" s="3"/>
      <c r="I88" s="3"/>
      <c r="J88" s="3"/>
      <c r="K88" s="3"/>
      <c r="L88" s="4"/>
      <c r="M88" s="4"/>
      <c r="N88" s="4"/>
      <c r="O88" s="4"/>
      <c r="P88" s="5"/>
    </row>
    <row r="89" spans="1:16" s="26" customFormat="1" x14ac:dyDescent="0.3">
      <c r="A89" s="20"/>
      <c r="B89" s="21" t="s">
        <v>112</v>
      </c>
      <c r="C89" s="27">
        <f>SUM(C82:C88)</f>
        <v>0</v>
      </c>
      <c r="D89" s="27">
        <f>SUM(D82:D88)</f>
        <v>0</v>
      </c>
      <c r="E89" s="20"/>
      <c r="F89" s="20"/>
      <c r="G89" s="20"/>
      <c r="H89" s="23"/>
      <c r="I89" s="23"/>
      <c r="J89" s="23"/>
      <c r="K89" s="23"/>
      <c r="L89" s="24"/>
      <c r="M89" s="24"/>
      <c r="N89" s="24"/>
      <c r="O89" s="24"/>
      <c r="P89" s="25"/>
    </row>
    <row r="90" spans="1:16" x14ac:dyDescent="0.3">
      <c r="A90" s="2"/>
      <c r="B90" s="2"/>
      <c r="C90" s="2"/>
      <c r="D90" s="18"/>
      <c r="E90" s="2"/>
      <c r="F90" s="2"/>
      <c r="G90" s="2"/>
      <c r="H90" s="3"/>
      <c r="I90" s="3"/>
      <c r="J90" s="3"/>
      <c r="K90" s="3"/>
      <c r="L90" s="4"/>
      <c r="M90" s="4"/>
      <c r="N90" s="4"/>
      <c r="O90" s="4"/>
      <c r="P90" s="5"/>
    </row>
    <row r="91" spans="1:16" x14ac:dyDescent="0.3">
      <c r="A91" s="6"/>
      <c r="B91" s="6"/>
      <c r="C91" s="6"/>
      <c r="D91" s="6"/>
      <c r="E91" s="6"/>
      <c r="F91" s="6"/>
      <c r="G91" s="6"/>
      <c r="H91" s="7"/>
      <c r="I91" s="7"/>
      <c r="J91" s="7"/>
      <c r="K91" s="7"/>
      <c r="L91" s="8"/>
      <c r="M91" s="8"/>
      <c r="N91" s="8"/>
      <c r="O91" s="8"/>
      <c r="P91" s="9"/>
    </row>
    <row r="92" spans="1:16" ht="15" thickBot="1" x14ac:dyDescent="0.35">
      <c r="A92" s="10"/>
      <c r="B92" s="10"/>
      <c r="C92" s="10"/>
      <c r="D92" s="10"/>
      <c r="E92" s="10"/>
      <c r="F92" s="10"/>
      <c r="G92" s="10"/>
      <c r="H92" s="11"/>
      <c r="I92" s="11"/>
      <c r="J92" s="11"/>
      <c r="K92" s="11"/>
      <c r="L92" s="12"/>
      <c r="M92" s="12"/>
      <c r="N92" s="12"/>
      <c r="O92" s="12"/>
      <c r="P92" s="13"/>
    </row>
    <row r="94" spans="1:16" ht="15" thickBot="1" x14ac:dyDescent="0.35">
      <c r="B94" s="28" t="s">
        <v>129</v>
      </c>
      <c r="C94" s="29">
        <f>C38+C81+C89</f>
        <v>611999.9952</v>
      </c>
      <c r="D94" s="26" t="s">
        <v>132</v>
      </c>
    </row>
    <row r="95" spans="1:16" ht="15.6" thickTop="1" thickBot="1" x14ac:dyDescent="0.35"/>
    <row r="96" spans="1:16" x14ac:dyDescent="0.3">
      <c r="A96" s="61" t="s">
        <v>17</v>
      </c>
      <c r="B96" s="62"/>
      <c r="C96" s="62"/>
      <c r="D96" s="62"/>
      <c r="E96" s="62"/>
      <c r="F96" s="63"/>
      <c r="G96" s="19"/>
      <c r="H96" s="15"/>
      <c r="I96" s="15"/>
      <c r="J96" s="15"/>
      <c r="K96" s="15"/>
      <c r="L96" s="15"/>
      <c r="M96" s="15"/>
      <c r="N96" s="15"/>
      <c r="O96" s="15"/>
      <c r="P96" s="15"/>
    </row>
    <row r="97" spans="1:16" ht="15" thickBot="1" x14ac:dyDescent="0.35">
      <c r="A97" s="64"/>
      <c r="B97" s="65"/>
      <c r="C97" s="65"/>
      <c r="D97" s="65"/>
      <c r="E97" s="65"/>
      <c r="F97" s="66"/>
      <c r="G97" s="19"/>
      <c r="H97" s="15"/>
      <c r="I97" s="15"/>
      <c r="J97" s="15"/>
      <c r="K97" s="15"/>
      <c r="L97" s="15"/>
      <c r="M97" s="15"/>
      <c r="N97" s="15"/>
      <c r="O97" s="15"/>
      <c r="P97" s="15"/>
    </row>
    <row r="98" spans="1:16" ht="15" thickBot="1" x14ac:dyDescent="0.35">
      <c r="A98" s="67" t="s">
        <v>18</v>
      </c>
      <c r="B98" s="68"/>
      <c r="C98" s="68"/>
      <c r="D98" s="68"/>
      <c r="E98" s="68"/>
      <c r="F98" s="69"/>
      <c r="G98" s="19"/>
      <c r="H98" s="15"/>
      <c r="I98" s="15"/>
      <c r="J98" s="15"/>
      <c r="K98" s="15"/>
      <c r="L98" s="15"/>
      <c r="M98" s="15"/>
      <c r="N98" s="15"/>
      <c r="O98" s="15"/>
      <c r="P98" s="15"/>
    </row>
    <row r="99" spans="1:16" ht="15" thickBot="1" x14ac:dyDescent="0.35">
      <c r="A99" s="49" t="s">
        <v>19</v>
      </c>
      <c r="B99" s="50"/>
      <c r="C99" s="49" t="s">
        <v>20</v>
      </c>
      <c r="D99" s="51"/>
      <c r="E99" s="51"/>
      <c r="F99" s="50"/>
      <c r="G99" s="19"/>
      <c r="H99" s="15"/>
      <c r="I99" s="15"/>
      <c r="J99" s="15"/>
      <c r="K99" s="15"/>
      <c r="L99" s="15"/>
      <c r="M99" s="15"/>
      <c r="N99" s="15"/>
      <c r="O99" s="15"/>
      <c r="P99" s="15"/>
    </row>
    <row r="100" spans="1:16" ht="15" thickBot="1" x14ac:dyDescent="0.35">
      <c r="A100" s="49" t="s">
        <v>13</v>
      </c>
      <c r="B100" s="50"/>
      <c r="C100" s="49" t="s">
        <v>21</v>
      </c>
      <c r="D100" s="51"/>
      <c r="E100" s="51"/>
      <c r="F100" s="50"/>
      <c r="G100" s="19"/>
      <c r="H100" s="15"/>
      <c r="I100" s="15"/>
      <c r="J100" s="15"/>
      <c r="K100" s="15"/>
      <c r="L100" s="15"/>
      <c r="M100" s="15"/>
      <c r="N100" s="15"/>
      <c r="O100" s="15"/>
      <c r="P100" s="15"/>
    </row>
    <row r="101" spans="1:16" x14ac:dyDescent="0.3">
      <c r="A101" s="58"/>
      <c r="B101" s="58"/>
      <c r="C101" s="58"/>
      <c r="D101" s="58"/>
      <c r="E101" s="58"/>
      <c r="F101" s="58"/>
      <c r="G101" s="19"/>
      <c r="H101" s="15"/>
      <c r="I101" s="15"/>
      <c r="J101" s="15"/>
      <c r="K101" s="15"/>
      <c r="L101" s="15"/>
      <c r="M101" s="15"/>
      <c r="N101" s="15"/>
      <c r="O101" s="15"/>
      <c r="P101" s="15"/>
    </row>
    <row r="102" spans="1:16" ht="15" thickBot="1" x14ac:dyDescent="0.35">
      <c r="A102" s="19"/>
      <c r="B102" s="19"/>
      <c r="C102" s="19"/>
      <c r="D102" s="19"/>
      <c r="E102" s="19"/>
      <c r="F102" s="19"/>
      <c r="G102" s="19"/>
      <c r="H102" s="15"/>
      <c r="I102" s="15"/>
      <c r="J102" s="15"/>
      <c r="K102" s="15"/>
      <c r="L102" s="15"/>
      <c r="M102" s="15"/>
      <c r="N102" s="15"/>
      <c r="O102" s="15"/>
      <c r="P102" s="15"/>
    </row>
    <row r="103" spans="1:16" ht="21.6" thickBot="1" x14ac:dyDescent="0.35">
      <c r="A103" s="43" t="s">
        <v>33</v>
      </c>
      <c r="B103" s="44"/>
      <c r="C103" s="44"/>
      <c r="D103" s="44"/>
      <c r="E103" s="44"/>
      <c r="F103" s="44"/>
      <c r="G103" s="45"/>
      <c r="H103" s="15"/>
      <c r="I103" s="15"/>
      <c r="J103" s="15"/>
      <c r="K103" s="15"/>
      <c r="L103" s="15"/>
      <c r="M103" s="15"/>
      <c r="N103" s="15"/>
      <c r="O103" s="15"/>
      <c r="P103" s="15"/>
    </row>
    <row r="104" spans="1:16" ht="15.75" customHeight="1" x14ac:dyDescent="0.3">
      <c r="A104" s="46" t="s">
        <v>22</v>
      </c>
      <c r="B104" s="47"/>
      <c r="C104" s="47" t="s">
        <v>23</v>
      </c>
      <c r="D104" s="47"/>
      <c r="E104" s="47"/>
      <c r="F104" s="47"/>
      <c r="G104" s="48"/>
      <c r="H104" s="15"/>
      <c r="I104" s="15"/>
      <c r="J104" s="15"/>
      <c r="K104" s="15"/>
      <c r="L104" s="15"/>
      <c r="M104" s="15"/>
      <c r="N104" s="15"/>
      <c r="O104" s="15"/>
      <c r="P104" s="15"/>
    </row>
    <row r="105" spans="1:16" x14ac:dyDescent="0.3">
      <c r="A105" s="52" t="s">
        <v>24</v>
      </c>
      <c r="B105" s="53"/>
      <c r="C105" s="53" t="s">
        <v>25</v>
      </c>
      <c r="D105" s="53"/>
      <c r="E105" s="53"/>
      <c r="F105" s="53"/>
      <c r="G105" s="54"/>
      <c r="H105" s="15"/>
      <c r="I105" s="15"/>
      <c r="J105" s="15"/>
      <c r="K105" s="15"/>
      <c r="L105" s="15"/>
      <c r="M105" s="15"/>
      <c r="N105" s="15"/>
      <c r="O105" s="15"/>
      <c r="P105" s="15"/>
    </row>
    <row r="106" spans="1:16" ht="15" thickBot="1" x14ac:dyDescent="0.35">
      <c r="A106" s="55" t="s">
        <v>26</v>
      </c>
      <c r="B106" s="56"/>
      <c r="C106" s="56" t="s">
        <v>27</v>
      </c>
      <c r="D106" s="56"/>
      <c r="E106" s="56"/>
      <c r="F106" s="56"/>
      <c r="G106" s="57"/>
      <c r="H106" s="15"/>
      <c r="I106" s="15"/>
      <c r="J106" s="15"/>
      <c r="K106" s="15"/>
      <c r="L106" s="15"/>
      <c r="M106" s="15"/>
      <c r="N106" s="15"/>
      <c r="O106" s="15"/>
      <c r="P106" s="15"/>
    </row>
    <row r="107" spans="1:16" ht="36" customHeight="1" thickBot="1" x14ac:dyDescent="0.35">
      <c r="A107" s="38" t="s">
        <v>28</v>
      </c>
      <c r="B107" s="39"/>
      <c r="C107" s="39"/>
      <c r="D107" s="39"/>
      <c r="E107" s="39"/>
      <c r="F107" s="39"/>
      <c r="G107" s="39"/>
      <c r="H107" s="39"/>
      <c r="I107" s="39"/>
      <c r="J107" s="39"/>
      <c r="K107" s="39"/>
      <c r="L107" s="39"/>
      <c r="M107" s="39"/>
      <c r="N107" s="39"/>
      <c r="O107" s="39"/>
      <c r="P107" s="39"/>
    </row>
    <row r="108" spans="1:16" ht="21.6" thickBot="1" x14ac:dyDescent="0.35">
      <c r="A108" s="40" t="s">
        <v>29</v>
      </c>
      <c r="B108" s="41"/>
      <c r="C108" s="41"/>
      <c r="D108" s="41"/>
      <c r="E108" s="41"/>
      <c r="F108" s="41"/>
      <c r="G108" s="41"/>
      <c r="H108" s="41"/>
      <c r="I108" s="41"/>
      <c r="J108" s="41"/>
      <c r="K108" s="41"/>
      <c r="L108" s="41"/>
      <c r="M108" s="41"/>
      <c r="N108" s="41"/>
      <c r="O108" s="41"/>
      <c r="P108" s="42"/>
    </row>
    <row r="109" spans="1:16" ht="18.600000000000001" thickBot="1" x14ac:dyDescent="0.35">
      <c r="A109" s="35" t="s">
        <v>30</v>
      </c>
      <c r="B109" s="36"/>
      <c r="C109" s="36"/>
      <c r="D109" s="36"/>
      <c r="E109" s="36"/>
      <c r="F109" s="36"/>
      <c r="G109" s="36"/>
      <c r="H109" s="36"/>
      <c r="I109" s="36"/>
      <c r="J109" s="36"/>
      <c r="K109" s="36"/>
      <c r="L109" s="36"/>
      <c r="M109" s="36"/>
      <c r="N109" s="36"/>
      <c r="O109" s="36"/>
      <c r="P109" s="37"/>
    </row>
    <row r="110" spans="1:16" ht="15.75" customHeight="1" x14ac:dyDescent="0.3">
      <c r="A110" s="70" t="s">
        <v>32</v>
      </c>
      <c r="B110" s="71"/>
      <c r="C110" s="71"/>
      <c r="D110" s="71"/>
      <c r="E110" s="71"/>
      <c r="F110" s="71"/>
      <c r="G110" s="71"/>
      <c r="H110" s="71"/>
      <c r="I110" s="71"/>
      <c r="J110" s="71"/>
      <c r="K110" s="71"/>
      <c r="L110" s="71"/>
      <c r="M110" s="71"/>
      <c r="N110" s="71"/>
      <c r="O110" s="71"/>
      <c r="P110" s="72"/>
    </row>
    <row r="111" spans="1:16" x14ac:dyDescent="0.3">
      <c r="A111" s="73"/>
      <c r="B111" s="74"/>
      <c r="C111" s="74"/>
      <c r="D111" s="74"/>
      <c r="E111" s="74"/>
      <c r="F111" s="74"/>
      <c r="G111" s="74"/>
      <c r="H111" s="74"/>
      <c r="I111" s="74"/>
      <c r="J111" s="74"/>
      <c r="K111" s="74"/>
      <c r="L111" s="74"/>
      <c r="M111" s="74"/>
      <c r="N111" s="74"/>
      <c r="O111" s="74"/>
      <c r="P111" s="75"/>
    </row>
    <row r="112" spans="1:16" ht="15.75" customHeight="1" x14ac:dyDescent="0.3">
      <c r="A112" s="73"/>
      <c r="B112" s="74"/>
      <c r="C112" s="74"/>
      <c r="D112" s="74"/>
      <c r="E112" s="74"/>
      <c r="F112" s="74"/>
      <c r="G112" s="74"/>
      <c r="H112" s="74"/>
      <c r="I112" s="74"/>
      <c r="J112" s="74"/>
      <c r="K112" s="74"/>
      <c r="L112" s="74"/>
      <c r="M112" s="74"/>
      <c r="N112" s="74"/>
      <c r="O112" s="74"/>
      <c r="P112" s="75"/>
    </row>
    <row r="113" spans="1:16" x14ac:dyDescent="0.3">
      <c r="A113" s="73"/>
      <c r="B113" s="74"/>
      <c r="C113" s="74"/>
      <c r="D113" s="74"/>
      <c r="E113" s="74"/>
      <c r="F113" s="74"/>
      <c r="G113" s="74"/>
      <c r="H113" s="74"/>
      <c r="I113" s="74"/>
      <c r="J113" s="74"/>
      <c r="K113" s="74"/>
      <c r="L113" s="74"/>
      <c r="M113" s="74"/>
      <c r="N113" s="74"/>
      <c r="O113" s="74"/>
      <c r="P113" s="75"/>
    </row>
    <row r="114" spans="1:16" x14ac:dyDescent="0.3">
      <c r="A114" s="73"/>
      <c r="B114" s="74"/>
      <c r="C114" s="74"/>
      <c r="D114" s="74"/>
      <c r="E114" s="74"/>
      <c r="F114" s="74"/>
      <c r="G114" s="74"/>
      <c r="H114" s="74"/>
      <c r="I114" s="74"/>
      <c r="J114" s="74"/>
      <c r="K114" s="74"/>
      <c r="L114" s="74"/>
      <c r="M114" s="74"/>
      <c r="N114" s="74"/>
      <c r="O114" s="74"/>
      <c r="P114" s="75"/>
    </row>
    <row r="115" spans="1:16" x14ac:dyDescent="0.3">
      <c r="A115" s="73"/>
      <c r="B115" s="74"/>
      <c r="C115" s="74"/>
      <c r="D115" s="74"/>
      <c r="E115" s="74"/>
      <c r="F115" s="74"/>
      <c r="G115" s="74"/>
      <c r="H115" s="74"/>
      <c r="I115" s="74"/>
      <c r="J115" s="74"/>
      <c r="K115" s="74"/>
      <c r="L115" s="74"/>
      <c r="M115" s="74"/>
      <c r="N115" s="74"/>
      <c r="O115" s="74"/>
      <c r="P115" s="75"/>
    </row>
    <row r="116" spans="1:16" x14ac:dyDescent="0.3">
      <c r="A116" s="73"/>
      <c r="B116" s="74"/>
      <c r="C116" s="74"/>
      <c r="D116" s="74"/>
      <c r="E116" s="74"/>
      <c r="F116" s="74"/>
      <c r="G116" s="74"/>
      <c r="H116" s="74"/>
      <c r="I116" s="74"/>
      <c r="J116" s="74"/>
      <c r="K116" s="74"/>
      <c r="L116" s="74"/>
      <c r="M116" s="74"/>
      <c r="N116" s="74"/>
      <c r="O116" s="74"/>
      <c r="P116" s="75"/>
    </row>
    <row r="117" spans="1:16" x14ac:dyDescent="0.3">
      <c r="A117" s="73"/>
      <c r="B117" s="74"/>
      <c r="C117" s="74"/>
      <c r="D117" s="74"/>
      <c r="E117" s="74"/>
      <c r="F117" s="74"/>
      <c r="G117" s="74"/>
      <c r="H117" s="74"/>
      <c r="I117" s="74"/>
      <c r="J117" s="74"/>
      <c r="K117" s="74"/>
      <c r="L117" s="74"/>
      <c r="M117" s="74"/>
      <c r="N117" s="74"/>
      <c r="O117" s="74"/>
      <c r="P117" s="75"/>
    </row>
    <row r="118" spans="1:16" ht="15" thickBot="1" x14ac:dyDescent="0.35">
      <c r="A118" s="76"/>
      <c r="B118" s="77"/>
      <c r="C118" s="77"/>
      <c r="D118" s="77"/>
      <c r="E118" s="77"/>
      <c r="F118" s="77"/>
      <c r="G118" s="77"/>
      <c r="H118" s="77"/>
      <c r="I118" s="77"/>
      <c r="J118" s="77"/>
      <c r="K118" s="77"/>
      <c r="L118" s="77"/>
      <c r="M118" s="77"/>
      <c r="N118" s="77"/>
      <c r="O118" s="77"/>
      <c r="P118" s="78"/>
    </row>
    <row r="120" spans="1:16" x14ac:dyDescent="0.3">
      <c r="B120" s="15"/>
      <c r="C120" s="15"/>
      <c r="D120" s="15"/>
      <c r="E120" s="15"/>
      <c r="F120" s="15"/>
      <c r="G120" s="15"/>
    </row>
    <row r="121" spans="1:16" x14ac:dyDescent="0.3">
      <c r="B121" s="79" t="s">
        <v>34</v>
      </c>
      <c r="C121" s="79"/>
      <c r="D121" s="79"/>
      <c r="E121" s="79"/>
      <c r="F121" s="15"/>
      <c r="G121" s="15"/>
    </row>
    <row r="122" spans="1:16" x14ac:dyDescent="0.3">
      <c r="B122" s="79"/>
      <c r="C122" s="79"/>
      <c r="D122" s="79"/>
      <c r="E122" s="79"/>
      <c r="F122" s="15"/>
      <c r="G122" s="15"/>
    </row>
  </sheetData>
  <sheetProtection autoFilter="0" pivotTables="0"/>
  <mergeCells count="36">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105:B105"/>
    <mergeCell ref="C105:G105"/>
    <mergeCell ref="A96:F97"/>
    <mergeCell ref="A98:F98"/>
    <mergeCell ref="A99:B99"/>
    <mergeCell ref="C99:F99"/>
    <mergeCell ref="A100:B100"/>
    <mergeCell ref="C100:F100"/>
    <mergeCell ref="A101:B101"/>
    <mergeCell ref="C101:F101"/>
    <mergeCell ref="A103:G103"/>
    <mergeCell ref="A104:B104"/>
    <mergeCell ref="C104:G104"/>
    <mergeCell ref="B121:E122"/>
    <mergeCell ref="A106:B106"/>
    <mergeCell ref="C106:G106"/>
    <mergeCell ref="A107:P107"/>
    <mergeCell ref="A108:P108"/>
    <mergeCell ref="A109:P109"/>
    <mergeCell ref="A110:P118"/>
  </mergeCells>
  <pageMargins left="0.25" right="0.25"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10EF-CAC9-4BF9-9DB4-11C8E0EA38BD}">
  <sheetPr>
    <pageSetUpPr fitToPage="1"/>
  </sheetPr>
  <dimension ref="A1:P122"/>
  <sheetViews>
    <sheetView zoomScale="85" zoomScaleNormal="85" workbookViewId="0">
      <selection sqref="A1:P1"/>
    </sheetView>
  </sheetViews>
  <sheetFormatPr baseColWidth="10" defaultRowHeight="14.4" x14ac:dyDescent="0.3"/>
  <cols>
    <col min="1" max="1" width="18" bestFit="1" customWidth="1"/>
    <col min="2" max="2" width="56.44140625" customWidth="1"/>
    <col min="3" max="3" width="18.33203125" bestFit="1" customWidth="1"/>
    <col min="4" max="4" width="24.5546875" bestFit="1" customWidth="1"/>
    <col min="5" max="5" width="11.44140625" bestFit="1" customWidth="1"/>
    <col min="6" max="6" width="10.109375" bestFit="1" customWidth="1"/>
    <col min="7" max="7" width="21.5546875" customWidth="1"/>
    <col min="8" max="11" width="6.33203125" customWidth="1"/>
    <col min="12" max="12" width="10" bestFit="1" customWidth="1"/>
    <col min="13" max="13" width="13.88671875" bestFit="1" customWidth="1"/>
    <col min="14" max="14" width="19" customWidth="1"/>
    <col min="15" max="15" width="14.5546875" customWidth="1"/>
    <col min="16" max="16" width="29" customWidth="1"/>
  </cols>
  <sheetData>
    <row r="1" spans="1:16" ht="21" x14ac:dyDescent="0.4">
      <c r="A1" s="80" t="s">
        <v>31</v>
      </c>
      <c r="B1" s="81"/>
      <c r="C1" s="81"/>
      <c r="D1" s="81"/>
      <c r="E1" s="81"/>
      <c r="F1" s="81"/>
      <c r="G1" s="81"/>
      <c r="H1" s="81"/>
      <c r="I1" s="81"/>
      <c r="J1" s="81"/>
      <c r="K1" s="81"/>
      <c r="L1" s="81"/>
      <c r="M1" s="81"/>
      <c r="N1" s="81"/>
      <c r="O1" s="81"/>
      <c r="P1" s="82"/>
    </row>
    <row r="2" spans="1:16" ht="21" x14ac:dyDescent="0.4">
      <c r="A2" s="83" t="s">
        <v>128</v>
      </c>
      <c r="B2" s="84"/>
      <c r="C2" s="84"/>
      <c r="D2" s="84"/>
      <c r="E2" s="84"/>
      <c r="F2" s="84"/>
      <c r="G2" s="84"/>
      <c r="H2" s="84"/>
      <c r="I2" s="84"/>
      <c r="J2" s="84"/>
      <c r="K2" s="84"/>
      <c r="L2" s="84"/>
      <c r="M2" s="84"/>
      <c r="N2" s="84"/>
      <c r="O2" s="84"/>
      <c r="P2" s="85"/>
    </row>
    <row r="3" spans="1:16" ht="21.6" thickBot="1" x14ac:dyDescent="0.45">
      <c r="A3" s="86" t="s">
        <v>35</v>
      </c>
      <c r="B3" s="87"/>
      <c r="C3" s="87"/>
      <c r="D3" s="87"/>
      <c r="E3" s="87"/>
      <c r="F3" s="87"/>
      <c r="G3" s="87"/>
      <c r="H3" s="87"/>
      <c r="I3" s="87"/>
      <c r="J3" s="87"/>
      <c r="K3" s="87"/>
      <c r="L3" s="87"/>
      <c r="M3" s="87"/>
      <c r="N3" s="87"/>
      <c r="O3" s="87"/>
      <c r="P3" s="88"/>
    </row>
    <row r="4" spans="1:16" ht="46.5" customHeight="1" thickBot="1" x14ac:dyDescent="0.35">
      <c r="A4" s="89" t="s">
        <v>0</v>
      </c>
      <c r="B4" s="89" t="s">
        <v>1</v>
      </c>
      <c r="C4" s="89" t="s">
        <v>2</v>
      </c>
      <c r="D4" s="89" t="s">
        <v>3</v>
      </c>
      <c r="E4" s="89" t="s">
        <v>4</v>
      </c>
      <c r="F4" s="89" t="s">
        <v>5</v>
      </c>
      <c r="G4" s="89" t="s">
        <v>6</v>
      </c>
      <c r="H4" s="91" t="s">
        <v>7</v>
      </c>
      <c r="I4" s="92"/>
      <c r="J4" s="92"/>
      <c r="K4" s="93"/>
      <c r="L4" s="59" t="s">
        <v>8</v>
      </c>
      <c r="M4" s="59" t="s">
        <v>9</v>
      </c>
      <c r="N4" s="59" t="s">
        <v>10</v>
      </c>
      <c r="O4" s="59" t="s">
        <v>11</v>
      </c>
      <c r="P4" s="59" t="s">
        <v>12</v>
      </c>
    </row>
    <row r="5" spans="1:16" ht="46.5" customHeight="1" thickBot="1" x14ac:dyDescent="0.35">
      <c r="A5" s="90"/>
      <c r="B5" s="90"/>
      <c r="C5" s="90"/>
      <c r="D5" s="90"/>
      <c r="E5" s="90"/>
      <c r="F5" s="90"/>
      <c r="G5" s="90"/>
      <c r="H5" s="1" t="s">
        <v>13</v>
      </c>
      <c r="I5" s="1" t="s">
        <v>14</v>
      </c>
      <c r="J5" s="1" t="s">
        <v>15</v>
      </c>
      <c r="K5" s="1" t="s">
        <v>16</v>
      </c>
      <c r="L5" s="60"/>
      <c r="M5" s="60"/>
      <c r="N5" s="60"/>
      <c r="O5" s="60"/>
      <c r="P5" s="60"/>
    </row>
    <row r="6" spans="1:16" x14ac:dyDescent="0.3">
      <c r="A6" s="2">
        <v>211</v>
      </c>
      <c r="B6" s="16" t="s">
        <v>36</v>
      </c>
      <c r="C6" s="17">
        <v>17482.62</v>
      </c>
      <c r="D6" s="17">
        <v>17482.62</v>
      </c>
      <c r="E6" s="2"/>
      <c r="F6" s="2" t="s">
        <v>124</v>
      </c>
      <c r="G6" s="2" t="s">
        <v>19</v>
      </c>
      <c r="H6" s="3">
        <v>0.25</v>
      </c>
      <c r="I6" s="3">
        <v>0.25</v>
      </c>
      <c r="J6" s="3">
        <v>0.25</v>
      </c>
      <c r="K6" s="3">
        <v>0.25</v>
      </c>
      <c r="L6" s="4">
        <v>2022</v>
      </c>
      <c r="M6" s="4" t="s">
        <v>119</v>
      </c>
      <c r="N6" s="4" t="s">
        <v>120</v>
      </c>
      <c r="O6" s="4">
        <v>0</v>
      </c>
      <c r="P6" s="5" t="s">
        <v>22</v>
      </c>
    </row>
    <row r="7" spans="1:16" x14ac:dyDescent="0.3">
      <c r="A7" s="2">
        <v>213</v>
      </c>
      <c r="B7" s="16" t="s">
        <v>37</v>
      </c>
      <c r="C7" s="17">
        <v>655.04999999999995</v>
      </c>
      <c r="D7" s="17">
        <v>655.04999999999995</v>
      </c>
      <c r="E7" s="2"/>
      <c r="F7" s="2" t="s">
        <v>124</v>
      </c>
      <c r="G7" s="2" t="s">
        <v>19</v>
      </c>
      <c r="H7" s="3">
        <v>0.25</v>
      </c>
      <c r="I7" s="3">
        <v>0.25</v>
      </c>
      <c r="J7" s="3">
        <v>0.25</v>
      </c>
      <c r="K7" s="3">
        <v>0.25</v>
      </c>
      <c r="L7" s="4">
        <v>2022</v>
      </c>
      <c r="M7" s="4" t="s">
        <v>119</v>
      </c>
      <c r="N7" s="4" t="s">
        <v>120</v>
      </c>
      <c r="O7" s="4">
        <v>0</v>
      </c>
      <c r="P7" s="5" t="s">
        <v>22</v>
      </c>
    </row>
    <row r="8" spans="1:16" ht="28.8" x14ac:dyDescent="0.3">
      <c r="A8" s="2">
        <v>214</v>
      </c>
      <c r="B8" s="16" t="s">
        <v>38</v>
      </c>
      <c r="C8" s="17">
        <v>19651.5</v>
      </c>
      <c r="D8" s="17">
        <v>19651.5</v>
      </c>
      <c r="E8" s="2"/>
      <c r="F8" s="2" t="s">
        <v>124</v>
      </c>
      <c r="G8" s="2" t="s">
        <v>19</v>
      </c>
      <c r="H8" s="3">
        <v>0.25</v>
      </c>
      <c r="I8" s="3">
        <v>0.25</v>
      </c>
      <c r="J8" s="3">
        <v>0.25</v>
      </c>
      <c r="K8" s="3">
        <v>0.25</v>
      </c>
      <c r="L8" s="4">
        <v>2022</v>
      </c>
      <c r="M8" s="4" t="s">
        <v>119</v>
      </c>
      <c r="N8" s="4" t="s">
        <v>120</v>
      </c>
      <c r="O8" s="4">
        <v>0</v>
      </c>
      <c r="P8" s="5" t="s">
        <v>22</v>
      </c>
    </row>
    <row r="9" spans="1:16" x14ac:dyDescent="0.3">
      <c r="A9" s="2">
        <v>215</v>
      </c>
      <c r="B9" s="16" t="s">
        <v>39</v>
      </c>
      <c r="C9" s="17">
        <v>30569</v>
      </c>
      <c r="D9" s="17">
        <v>30569</v>
      </c>
      <c r="E9" s="2"/>
      <c r="F9" s="2" t="s">
        <v>124</v>
      </c>
      <c r="G9" s="2" t="s">
        <v>19</v>
      </c>
      <c r="H9" s="3">
        <v>0.25</v>
      </c>
      <c r="I9" s="3">
        <v>0.25</v>
      </c>
      <c r="J9" s="3">
        <v>0.25</v>
      </c>
      <c r="K9" s="3">
        <v>0.25</v>
      </c>
      <c r="L9" s="4">
        <v>2022</v>
      </c>
      <c r="M9" s="4" t="s">
        <v>119</v>
      </c>
      <c r="N9" s="4" t="s">
        <v>120</v>
      </c>
      <c r="O9" s="4">
        <v>0</v>
      </c>
      <c r="P9" s="5" t="s">
        <v>22</v>
      </c>
    </row>
    <row r="10" spans="1:16" x14ac:dyDescent="0.3">
      <c r="A10" s="2">
        <v>216</v>
      </c>
      <c r="B10" s="16" t="s">
        <v>40</v>
      </c>
      <c r="C10" s="17">
        <v>4585.3499999999995</v>
      </c>
      <c r="D10" s="17">
        <v>4585.3499999999995</v>
      </c>
      <c r="E10" s="2"/>
      <c r="F10" s="2" t="s">
        <v>124</v>
      </c>
      <c r="G10" s="2" t="s">
        <v>19</v>
      </c>
      <c r="H10" s="3">
        <v>0.25</v>
      </c>
      <c r="I10" s="3">
        <v>0.25</v>
      </c>
      <c r="J10" s="3">
        <v>0.25</v>
      </c>
      <c r="K10" s="3">
        <v>0.25</v>
      </c>
      <c r="L10" s="4">
        <v>2022</v>
      </c>
      <c r="M10" s="4" t="s">
        <v>119</v>
      </c>
      <c r="N10" s="4" t="s">
        <v>120</v>
      </c>
      <c r="O10" s="4">
        <v>0</v>
      </c>
      <c r="P10" s="5" t="s">
        <v>22</v>
      </c>
    </row>
    <row r="11" spans="1:16" x14ac:dyDescent="0.3">
      <c r="A11" s="2">
        <v>217</v>
      </c>
      <c r="B11" s="16" t="s">
        <v>41</v>
      </c>
      <c r="C11" s="17">
        <v>5677.0999999999995</v>
      </c>
      <c r="D11" s="17">
        <v>5677.0999999999995</v>
      </c>
      <c r="E11" s="2"/>
      <c r="F11" s="2" t="s">
        <v>124</v>
      </c>
      <c r="G11" s="2" t="s">
        <v>19</v>
      </c>
      <c r="H11" s="3">
        <v>0.25</v>
      </c>
      <c r="I11" s="3">
        <v>0.25</v>
      </c>
      <c r="J11" s="3">
        <v>0.25</v>
      </c>
      <c r="K11" s="3">
        <v>0.25</v>
      </c>
      <c r="L11" s="4">
        <v>2022</v>
      </c>
      <c r="M11" s="4" t="s">
        <v>119</v>
      </c>
      <c r="N11" s="4" t="s">
        <v>120</v>
      </c>
      <c r="O11" s="4">
        <v>0</v>
      </c>
      <c r="P11" s="5" t="s">
        <v>22</v>
      </c>
    </row>
    <row r="12" spans="1:16" ht="28.8" x14ac:dyDescent="0.3">
      <c r="A12" s="2">
        <v>221</v>
      </c>
      <c r="B12" s="16" t="s">
        <v>42</v>
      </c>
      <c r="C12" s="17">
        <v>15284.5</v>
      </c>
      <c r="D12" s="17">
        <v>15284.5</v>
      </c>
      <c r="E12" s="2"/>
      <c r="F12" s="2" t="s">
        <v>124</v>
      </c>
      <c r="G12" s="2" t="s">
        <v>19</v>
      </c>
      <c r="H12" s="3">
        <v>0.25</v>
      </c>
      <c r="I12" s="3">
        <v>0.25</v>
      </c>
      <c r="J12" s="3">
        <v>0.25</v>
      </c>
      <c r="K12" s="3">
        <v>0.25</v>
      </c>
      <c r="L12" s="4">
        <v>2022</v>
      </c>
      <c r="M12" s="4" t="s">
        <v>119</v>
      </c>
      <c r="N12" s="4" t="s">
        <v>120</v>
      </c>
      <c r="O12" s="4">
        <v>0</v>
      </c>
      <c r="P12" s="5" t="s">
        <v>22</v>
      </c>
    </row>
    <row r="13" spans="1:16" x14ac:dyDescent="0.3">
      <c r="A13" s="2">
        <v>223</v>
      </c>
      <c r="B13" s="16" t="s">
        <v>121</v>
      </c>
      <c r="C13" s="17">
        <v>436.7</v>
      </c>
      <c r="D13" s="17">
        <v>436.7</v>
      </c>
      <c r="E13" s="2">
        <v>4</v>
      </c>
      <c r="F13" s="2" t="s">
        <v>124</v>
      </c>
      <c r="G13" s="2" t="s">
        <v>19</v>
      </c>
      <c r="H13" s="3">
        <v>0.25</v>
      </c>
      <c r="I13" s="3">
        <v>0.25</v>
      </c>
      <c r="J13" s="3">
        <v>0.25</v>
      </c>
      <c r="K13" s="3">
        <v>0.25</v>
      </c>
      <c r="L13" s="4">
        <v>2022</v>
      </c>
      <c r="M13" s="4" t="s">
        <v>119</v>
      </c>
      <c r="N13" s="4" t="s">
        <v>120</v>
      </c>
      <c r="O13" s="4">
        <v>0</v>
      </c>
      <c r="P13" s="5" t="s">
        <v>22</v>
      </c>
    </row>
    <row r="14" spans="1:16" x14ac:dyDescent="0.3">
      <c r="A14" s="2">
        <v>242</v>
      </c>
      <c r="B14" s="16" t="s">
        <v>43</v>
      </c>
      <c r="C14" s="17">
        <v>218.35</v>
      </c>
      <c r="D14" s="17">
        <v>218.35</v>
      </c>
      <c r="E14" s="2">
        <v>1</v>
      </c>
      <c r="F14" s="2" t="s">
        <v>124</v>
      </c>
      <c r="G14" s="2" t="s">
        <v>19</v>
      </c>
      <c r="H14" s="3"/>
      <c r="I14" s="3">
        <v>1</v>
      </c>
      <c r="J14" s="3"/>
      <c r="K14" s="3"/>
      <c r="L14" s="4">
        <v>2022</v>
      </c>
      <c r="M14" s="4" t="s">
        <v>119</v>
      </c>
      <c r="N14" s="4" t="s">
        <v>120</v>
      </c>
      <c r="O14" s="4">
        <v>0</v>
      </c>
      <c r="P14" s="5" t="s">
        <v>22</v>
      </c>
    </row>
    <row r="15" spans="1:16" x14ac:dyDescent="0.3">
      <c r="A15" s="2">
        <v>243</v>
      </c>
      <c r="B15" s="16" t="s">
        <v>113</v>
      </c>
      <c r="C15" s="17">
        <v>218.35</v>
      </c>
      <c r="D15" s="17">
        <v>218.35</v>
      </c>
      <c r="E15" s="2">
        <v>1</v>
      </c>
      <c r="F15" s="2" t="s">
        <v>124</v>
      </c>
      <c r="G15" s="2" t="s">
        <v>19</v>
      </c>
      <c r="H15" s="3"/>
      <c r="I15" s="3">
        <v>1</v>
      </c>
      <c r="J15" s="3"/>
      <c r="K15" s="3"/>
      <c r="L15" s="4">
        <v>2022</v>
      </c>
      <c r="M15" s="4" t="s">
        <v>119</v>
      </c>
      <c r="N15" s="4" t="s">
        <v>120</v>
      </c>
      <c r="O15" s="4">
        <v>0</v>
      </c>
      <c r="P15" s="5" t="s">
        <v>22</v>
      </c>
    </row>
    <row r="16" spans="1:16" x14ac:dyDescent="0.3">
      <c r="A16" s="2">
        <v>244</v>
      </c>
      <c r="B16" s="16" t="s">
        <v>114</v>
      </c>
      <c r="C16" s="17">
        <v>4803.7</v>
      </c>
      <c r="D16" s="17">
        <v>4803.7</v>
      </c>
      <c r="E16" s="2"/>
      <c r="F16" s="2" t="s">
        <v>124</v>
      </c>
      <c r="G16" s="2" t="s">
        <v>19</v>
      </c>
      <c r="H16" s="3">
        <v>0.25</v>
      </c>
      <c r="I16" s="3">
        <v>0.25</v>
      </c>
      <c r="J16" s="3">
        <v>0.25</v>
      </c>
      <c r="K16" s="3">
        <v>0.25</v>
      </c>
      <c r="L16" s="4">
        <v>2022</v>
      </c>
      <c r="M16" s="4" t="s">
        <v>119</v>
      </c>
      <c r="N16" s="4" t="s">
        <v>120</v>
      </c>
      <c r="O16" s="4">
        <v>0</v>
      </c>
      <c r="P16" s="5" t="s">
        <v>22</v>
      </c>
    </row>
    <row r="17" spans="1:16" x14ac:dyDescent="0.3">
      <c r="A17" s="2">
        <v>245</v>
      </c>
      <c r="B17" s="16" t="s">
        <v>44</v>
      </c>
      <c r="C17" s="17">
        <v>3275.25</v>
      </c>
      <c r="D17" s="17">
        <v>3275.25</v>
      </c>
      <c r="E17" s="2"/>
      <c r="F17" s="2" t="s">
        <v>124</v>
      </c>
      <c r="G17" s="2" t="s">
        <v>19</v>
      </c>
      <c r="H17" s="3">
        <v>0.25</v>
      </c>
      <c r="I17" s="3">
        <v>0.25</v>
      </c>
      <c r="J17" s="3">
        <v>0.25</v>
      </c>
      <c r="K17" s="3">
        <v>0.25</v>
      </c>
      <c r="L17" s="4">
        <v>2022</v>
      </c>
      <c r="M17" s="4" t="s">
        <v>119</v>
      </c>
      <c r="N17" s="4" t="s">
        <v>120</v>
      </c>
      <c r="O17" s="4">
        <v>0</v>
      </c>
      <c r="P17" s="5" t="s">
        <v>22</v>
      </c>
    </row>
    <row r="18" spans="1:16" x14ac:dyDescent="0.3">
      <c r="A18" s="2">
        <v>246</v>
      </c>
      <c r="B18" s="16" t="s">
        <v>45</v>
      </c>
      <c r="C18" s="17">
        <v>14411.099999999999</v>
      </c>
      <c r="D18" s="17">
        <v>14411.099999999999</v>
      </c>
      <c r="E18" s="2"/>
      <c r="F18" s="2" t="s">
        <v>124</v>
      </c>
      <c r="G18" s="2" t="s">
        <v>19</v>
      </c>
      <c r="H18" s="3">
        <v>0.25</v>
      </c>
      <c r="I18" s="3">
        <v>0.25</v>
      </c>
      <c r="J18" s="3">
        <v>0.25</v>
      </c>
      <c r="K18" s="3">
        <v>0.25</v>
      </c>
      <c r="L18" s="4">
        <v>2022</v>
      </c>
      <c r="M18" s="4" t="s">
        <v>119</v>
      </c>
      <c r="N18" s="4" t="s">
        <v>120</v>
      </c>
      <c r="O18" s="4">
        <v>0</v>
      </c>
      <c r="P18" s="5" t="s">
        <v>22</v>
      </c>
    </row>
    <row r="19" spans="1:16" x14ac:dyDescent="0.3">
      <c r="A19" s="2">
        <v>247</v>
      </c>
      <c r="B19" s="16" t="s">
        <v>46</v>
      </c>
      <c r="C19" s="17">
        <v>2183.5</v>
      </c>
      <c r="D19" s="17">
        <v>2183.5</v>
      </c>
      <c r="E19" s="2"/>
      <c r="F19" s="2" t="s">
        <v>124</v>
      </c>
      <c r="G19" s="2" t="s">
        <v>19</v>
      </c>
      <c r="H19" s="3">
        <v>0.25</v>
      </c>
      <c r="I19" s="3">
        <v>0.25</v>
      </c>
      <c r="J19" s="3">
        <v>0.25</v>
      </c>
      <c r="K19" s="3">
        <v>0.25</v>
      </c>
      <c r="L19" s="4">
        <v>2022</v>
      </c>
      <c r="M19" s="4" t="s">
        <v>119</v>
      </c>
      <c r="N19" s="4" t="s">
        <v>120</v>
      </c>
      <c r="O19" s="4">
        <v>0</v>
      </c>
      <c r="P19" s="5" t="s">
        <v>22</v>
      </c>
    </row>
    <row r="20" spans="1:16" x14ac:dyDescent="0.3">
      <c r="A20" s="2">
        <v>249</v>
      </c>
      <c r="B20" s="16" t="s">
        <v>47</v>
      </c>
      <c r="C20" s="17">
        <v>15284.5</v>
      </c>
      <c r="D20" s="17">
        <v>15284.5</v>
      </c>
      <c r="E20" s="2"/>
      <c r="F20" s="2" t="s">
        <v>124</v>
      </c>
      <c r="G20" s="2" t="s">
        <v>19</v>
      </c>
      <c r="H20" s="3">
        <v>0.25</v>
      </c>
      <c r="I20" s="3">
        <v>0.25</v>
      </c>
      <c r="J20" s="3">
        <v>0.25</v>
      </c>
      <c r="K20" s="3">
        <v>0.25</v>
      </c>
      <c r="L20" s="4">
        <v>2022</v>
      </c>
      <c r="M20" s="4" t="s">
        <v>119</v>
      </c>
      <c r="N20" s="4" t="s">
        <v>120</v>
      </c>
      <c r="O20" s="4">
        <v>0</v>
      </c>
      <c r="P20" s="5" t="s">
        <v>22</v>
      </c>
    </row>
    <row r="21" spans="1:16" x14ac:dyDescent="0.3">
      <c r="A21" s="2">
        <v>252</v>
      </c>
      <c r="B21" s="16" t="s">
        <v>48</v>
      </c>
      <c r="C21" s="17">
        <v>6550.5</v>
      </c>
      <c r="D21" s="17">
        <v>6550.5</v>
      </c>
      <c r="E21" s="2"/>
      <c r="F21" s="2" t="s">
        <v>122</v>
      </c>
      <c r="G21" s="2" t="s">
        <v>19</v>
      </c>
      <c r="H21" s="3">
        <v>0.25</v>
      </c>
      <c r="I21" s="3">
        <v>0.25</v>
      </c>
      <c r="J21" s="3">
        <v>0.25</v>
      </c>
      <c r="K21" s="3">
        <v>0.25</v>
      </c>
      <c r="L21" s="4">
        <v>2022</v>
      </c>
      <c r="M21" s="4" t="s">
        <v>119</v>
      </c>
      <c r="N21" s="4" t="s">
        <v>120</v>
      </c>
      <c r="O21" s="4">
        <v>0</v>
      </c>
      <c r="P21" s="5" t="s">
        <v>22</v>
      </c>
    </row>
    <row r="22" spans="1:16" ht="28.8" x14ac:dyDescent="0.3">
      <c r="A22" s="2">
        <v>253</v>
      </c>
      <c r="B22" s="16" t="s">
        <v>49</v>
      </c>
      <c r="C22" s="17">
        <v>5240.3999999999996</v>
      </c>
      <c r="D22" s="17">
        <v>5240.3999999999996</v>
      </c>
      <c r="E22" s="2"/>
      <c r="F22" s="2" t="s">
        <v>124</v>
      </c>
      <c r="G22" s="2" t="s">
        <v>19</v>
      </c>
      <c r="H22" s="3">
        <v>0.25</v>
      </c>
      <c r="I22" s="3">
        <v>0.25</v>
      </c>
      <c r="J22" s="3">
        <v>0.25</v>
      </c>
      <c r="K22" s="3">
        <v>0.25</v>
      </c>
      <c r="L22" s="4">
        <v>2022</v>
      </c>
      <c r="M22" s="4" t="s">
        <v>119</v>
      </c>
      <c r="N22" s="4" t="s">
        <v>120</v>
      </c>
      <c r="O22" s="4">
        <v>0</v>
      </c>
      <c r="P22" s="5" t="s">
        <v>22</v>
      </c>
    </row>
    <row r="23" spans="1:16" x14ac:dyDescent="0.3">
      <c r="A23" s="2">
        <v>255</v>
      </c>
      <c r="B23" s="16" t="s">
        <v>50</v>
      </c>
      <c r="C23" s="17">
        <v>524.04</v>
      </c>
      <c r="D23" s="17">
        <v>524.04</v>
      </c>
      <c r="E23" s="2">
        <v>3</v>
      </c>
      <c r="F23" s="2" t="s">
        <v>124</v>
      </c>
      <c r="G23" s="2" t="s">
        <v>19</v>
      </c>
      <c r="H23" s="3">
        <v>0.5</v>
      </c>
      <c r="I23" s="3"/>
      <c r="J23" s="3">
        <v>0.5</v>
      </c>
      <c r="K23" s="3"/>
      <c r="L23" s="4">
        <v>2022</v>
      </c>
      <c r="M23" s="4" t="s">
        <v>119</v>
      </c>
      <c r="N23" s="4" t="s">
        <v>120</v>
      </c>
      <c r="O23" s="4">
        <v>0</v>
      </c>
      <c r="P23" s="5"/>
    </row>
    <row r="24" spans="1:16" x14ac:dyDescent="0.3">
      <c r="A24" s="2">
        <v>256</v>
      </c>
      <c r="B24" s="16" t="s">
        <v>51</v>
      </c>
      <c r="C24" s="17">
        <v>5022.05</v>
      </c>
      <c r="D24" s="17">
        <v>5022.05</v>
      </c>
      <c r="E24" s="2"/>
      <c r="F24" s="2" t="s">
        <v>124</v>
      </c>
      <c r="G24" s="2" t="s">
        <v>19</v>
      </c>
      <c r="H24" s="3">
        <v>0.25</v>
      </c>
      <c r="I24" s="3">
        <v>0.25</v>
      </c>
      <c r="J24" s="3">
        <v>0.25</v>
      </c>
      <c r="K24" s="3">
        <v>0.25</v>
      </c>
      <c r="L24" s="4">
        <v>2022</v>
      </c>
      <c r="M24" s="4" t="s">
        <v>119</v>
      </c>
      <c r="N24" s="4" t="s">
        <v>120</v>
      </c>
      <c r="O24" s="4">
        <v>0</v>
      </c>
      <c r="P24" s="5" t="s">
        <v>22</v>
      </c>
    </row>
    <row r="25" spans="1:16" x14ac:dyDescent="0.3">
      <c r="A25" s="2">
        <v>259</v>
      </c>
      <c r="B25" s="16" t="s">
        <v>52</v>
      </c>
      <c r="C25" s="17">
        <v>0</v>
      </c>
      <c r="D25" s="17">
        <v>0</v>
      </c>
      <c r="E25" s="2"/>
      <c r="F25" s="2"/>
      <c r="G25" s="2"/>
      <c r="H25" s="3"/>
      <c r="I25" s="3"/>
      <c r="J25" s="3"/>
      <c r="K25" s="3"/>
      <c r="L25" s="4"/>
      <c r="M25" s="4"/>
      <c r="N25" s="4"/>
      <c r="O25" s="4"/>
      <c r="P25" s="5"/>
    </row>
    <row r="26" spans="1:16" x14ac:dyDescent="0.3">
      <c r="A26" s="2">
        <v>261</v>
      </c>
      <c r="B26" s="16" t="s">
        <v>53</v>
      </c>
      <c r="C26" s="17">
        <v>97168.37019999999</v>
      </c>
      <c r="D26" s="17">
        <v>97168.37019999999</v>
      </c>
      <c r="E26" s="2"/>
      <c r="F26" s="2" t="s">
        <v>123</v>
      </c>
      <c r="G26" s="2" t="s">
        <v>19</v>
      </c>
      <c r="H26" s="3">
        <v>0.25</v>
      </c>
      <c r="I26" s="3">
        <v>0.25</v>
      </c>
      <c r="J26" s="3">
        <v>0.25</v>
      </c>
      <c r="K26" s="3">
        <v>0.25</v>
      </c>
      <c r="L26" s="4">
        <v>2022</v>
      </c>
      <c r="M26" s="4" t="s">
        <v>119</v>
      </c>
      <c r="N26" s="4" t="s">
        <v>120</v>
      </c>
      <c r="O26" s="4">
        <v>0</v>
      </c>
      <c r="P26" s="5" t="s">
        <v>22</v>
      </c>
    </row>
    <row r="27" spans="1:16" x14ac:dyDescent="0.3">
      <c r="A27" s="2">
        <v>271</v>
      </c>
      <c r="B27" s="16" t="s">
        <v>54</v>
      </c>
      <c r="C27" s="17">
        <v>19433.149999999998</v>
      </c>
      <c r="D27" s="17">
        <v>19433.149999999998</v>
      </c>
      <c r="E27" s="2"/>
      <c r="F27" s="2" t="s">
        <v>124</v>
      </c>
      <c r="G27" s="2" t="s">
        <v>19</v>
      </c>
      <c r="H27" s="3">
        <v>0.25</v>
      </c>
      <c r="I27" s="3">
        <v>0.25</v>
      </c>
      <c r="J27" s="3">
        <v>0.25</v>
      </c>
      <c r="K27" s="3">
        <v>0.25</v>
      </c>
      <c r="L27" s="4">
        <v>2022</v>
      </c>
      <c r="M27" s="4" t="s">
        <v>119</v>
      </c>
      <c r="N27" s="4" t="s">
        <v>120</v>
      </c>
      <c r="O27" s="4">
        <v>0</v>
      </c>
      <c r="P27" s="5" t="s">
        <v>22</v>
      </c>
    </row>
    <row r="28" spans="1:16" x14ac:dyDescent="0.3">
      <c r="A28" s="2">
        <v>272</v>
      </c>
      <c r="B28" s="16" t="s">
        <v>55</v>
      </c>
      <c r="C28" s="17">
        <v>6550.5</v>
      </c>
      <c r="D28" s="17">
        <v>6550.5</v>
      </c>
      <c r="E28" s="2"/>
      <c r="F28" s="2" t="s">
        <v>124</v>
      </c>
      <c r="G28" s="2" t="s">
        <v>19</v>
      </c>
      <c r="H28" s="3">
        <v>0.25</v>
      </c>
      <c r="I28" s="3">
        <v>0.25</v>
      </c>
      <c r="J28" s="3">
        <v>0.25</v>
      </c>
      <c r="K28" s="3">
        <v>0.25</v>
      </c>
      <c r="L28" s="4">
        <v>2022</v>
      </c>
      <c r="M28" s="4" t="s">
        <v>119</v>
      </c>
      <c r="N28" s="4" t="s">
        <v>120</v>
      </c>
      <c r="O28" s="4">
        <v>0</v>
      </c>
      <c r="P28" s="5" t="s">
        <v>22</v>
      </c>
    </row>
    <row r="29" spans="1:16" x14ac:dyDescent="0.3">
      <c r="A29" s="2">
        <v>273</v>
      </c>
      <c r="B29" s="16" t="s">
        <v>56</v>
      </c>
      <c r="C29" s="17">
        <v>0</v>
      </c>
      <c r="D29" s="17">
        <v>0</v>
      </c>
      <c r="E29" s="2"/>
      <c r="F29" s="2"/>
      <c r="G29" s="2"/>
      <c r="H29" s="3"/>
      <c r="I29" s="3"/>
      <c r="J29" s="3"/>
      <c r="K29" s="3"/>
      <c r="L29" s="4"/>
      <c r="M29" s="4"/>
      <c r="N29" s="4"/>
      <c r="O29" s="4"/>
      <c r="P29" s="5"/>
    </row>
    <row r="30" spans="1:16" x14ac:dyDescent="0.3">
      <c r="A30" s="2">
        <v>274</v>
      </c>
      <c r="B30" s="16" t="s">
        <v>57</v>
      </c>
      <c r="C30" s="17">
        <v>1746.8</v>
      </c>
      <c r="D30" s="17">
        <v>1746.8</v>
      </c>
      <c r="E30" s="2">
        <v>4</v>
      </c>
      <c r="F30" s="2" t="s">
        <v>124</v>
      </c>
      <c r="G30" s="2" t="s">
        <v>19</v>
      </c>
      <c r="H30" s="3">
        <v>0.25</v>
      </c>
      <c r="I30" s="3">
        <v>0.25</v>
      </c>
      <c r="J30" s="3">
        <v>0.25</v>
      </c>
      <c r="K30" s="3">
        <v>0.25</v>
      </c>
      <c r="L30" s="4">
        <v>2022</v>
      </c>
      <c r="M30" s="4" t="s">
        <v>119</v>
      </c>
      <c r="N30" s="4" t="s">
        <v>120</v>
      </c>
      <c r="O30" s="4">
        <v>0</v>
      </c>
      <c r="P30" s="5" t="s">
        <v>22</v>
      </c>
    </row>
    <row r="31" spans="1:16" x14ac:dyDescent="0.3">
      <c r="A31" s="2">
        <v>291</v>
      </c>
      <c r="B31" s="16" t="s">
        <v>58</v>
      </c>
      <c r="C31" s="17">
        <v>3493.6</v>
      </c>
      <c r="D31" s="17">
        <v>3493.6</v>
      </c>
      <c r="E31" s="2">
        <v>4</v>
      </c>
      <c r="F31" s="2" t="s">
        <v>124</v>
      </c>
      <c r="G31" s="2" t="s">
        <v>19</v>
      </c>
      <c r="H31" s="3">
        <v>0.25</v>
      </c>
      <c r="I31" s="3">
        <v>0.25</v>
      </c>
      <c r="J31" s="3">
        <v>0.25</v>
      </c>
      <c r="K31" s="3">
        <v>0.25</v>
      </c>
      <c r="L31" s="4">
        <v>2022</v>
      </c>
      <c r="M31" s="4" t="s">
        <v>119</v>
      </c>
      <c r="N31" s="4" t="s">
        <v>120</v>
      </c>
      <c r="O31" s="4">
        <v>0</v>
      </c>
      <c r="P31" s="5" t="s">
        <v>22</v>
      </c>
    </row>
    <row r="32" spans="1:16" x14ac:dyDescent="0.3">
      <c r="A32" s="2">
        <v>292</v>
      </c>
      <c r="B32" s="16" t="s">
        <v>59</v>
      </c>
      <c r="C32" s="17">
        <v>655.04999999999995</v>
      </c>
      <c r="D32" s="17">
        <v>655.04999999999995</v>
      </c>
      <c r="E32" s="2">
        <v>2</v>
      </c>
      <c r="F32" s="2" t="s">
        <v>124</v>
      </c>
      <c r="G32" s="2" t="s">
        <v>19</v>
      </c>
      <c r="H32" s="3"/>
      <c r="I32" s="3">
        <v>1</v>
      </c>
      <c r="J32" s="3"/>
      <c r="K32" s="3"/>
      <c r="L32" s="4">
        <v>2022</v>
      </c>
      <c r="M32" s="4" t="s">
        <v>119</v>
      </c>
      <c r="N32" s="4" t="s">
        <v>120</v>
      </c>
      <c r="O32" s="4">
        <v>0</v>
      </c>
      <c r="P32" s="5" t="s">
        <v>22</v>
      </c>
    </row>
    <row r="33" spans="1:16" x14ac:dyDescent="0.3">
      <c r="A33" s="2">
        <v>293</v>
      </c>
      <c r="B33" s="16" t="s">
        <v>115</v>
      </c>
      <c r="C33" s="17">
        <v>6419.49</v>
      </c>
      <c r="D33" s="17">
        <v>6419.49</v>
      </c>
      <c r="E33" s="2"/>
      <c r="F33" s="2" t="s">
        <v>124</v>
      </c>
      <c r="G33" s="2" t="s">
        <v>19</v>
      </c>
      <c r="H33" s="3">
        <v>0.25</v>
      </c>
      <c r="I33" s="3">
        <v>0.25</v>
      </c>
      <c r="J33" s="3">
        <v>0.25</v>
      </c>
      <c r="K33" s="3">
        <v>0.25</v>
      </c>
      <c r="L33" s="4">
        <v>2022</v>
      </c>
      <c r="M33" s="4" t="s">
        <v>119</v>
      </c>
      <c r="N33" s="4" t="s">
        <v>120</v>
      </c>
      <c r="O33" s="4">
        <v>0</v>
      </c>
      <c r="P33" s="5" t="s">
        <v>22</v>
      </c>
    </row>
    <row r="34" spans="1:16" x14ac:dyDescent="0.3">
      <c r="A34" s="2">
        <v>294</v>
      </c>
      <c r="B34" s="16" t="s">
        <v>60</v>
      </c>
      <c r="C34" s="17">
        <v>9607.4</v>
      </c>
      <c r="D34" s="17">
        <v>9607.4</v>
      </c>
      <c r="E34" s="2"/>
      <c r="F34" s="2" t="s">
        <v>124</v>
      </c>
      <c r="G34" s="2" t="s">
        <v>19</v>
      </c>
      <c r="H34" s="3">
        <v>0.25</v>
      </c>
      <c r="I34" s="3">
        <v>0.25</v>
      </c>
      <c r="J34" s="3">
        <v>0.25</v>
      </c>
      <c r="K34" s="3">
        <v>0.25</v>
      </c>
      <c r="L34" s="4">
        <v>2022</v>
      </c>
      <c r="M34" s="4" t="s">
        <v>119</v>
      </c>
      <c r="N34" s="4" t="s">
        <v>120</v>
      </c>
      <c r="O34" s="4">
        <v>0</v>
      </c>
      <c r="P34" s="5" t="s">
        <v>22</v>
      </c>
    </row>
    <row r="35" spans="1:16" ht="28.8" x14ac:dyDescent="0.3">
      <c r="A35" s="2">
        <v>295</v>
      </c>
      <c r="B35" s="16" t="s">
        <v>61</v>
      </c>
      <c r="C35" s="17">
        <v>262.02</v>
      </c>
      <c r="D35" s="17">
        <v>262.02</v>
      </c>
      <c r="E35" s="2">
        <v>1</v>
      </c>
      <c r="F35" s="2" t="s">
        <v>124</v>
      </c>
      <c r="G35" s="2" t="s">
        <v>19</v>
      </c>
      <c r="H35" s="3"/>
      <c r="I35" s="3"/>
      <c r="J35" s="3">
        <v>1</v>
      </c>
      <c r="K35" s="3"/>
      <c r="L35" s="4">
        <v>2022</v>
      </c>
      <c r="M35" s="4" t="s">
        <v>119</v>
      </c>
      <c r="N35" s="4" t="s">
        <v>120</v>
      </c>
      <c r="O35" s="4">
        <v>0</v>
      </c>
      <c r="P35" s="5" t="s">
        <v>22</v>
      </c>
    </row>
    <row r="36" spans="1:16" x14ac:dyDescent="0.3">
      <c r="A36" s="2">
        <v>296</v>
      </c>
      <c r="B36" s="16" t="s">
        <v>62</v>
      </c>
      <c r="C36" s="17">
        <v>11921.91</v>
      </c>
      <c r="D36" s="17">
        <v>11921.91</v>
      </c>
      <c r="E36" s="2"/>
      <c r="F36" s="2" t="s">
        <v>124</v>
      </c>
      <c r="G36" s="2" t="s">
        <v>19</v>
      </c>
      <c r="H36" s="3"/>
      <c r="I36" s="3"/>
      <c r="J36" s="3">
        <v>0.5</v>
      </c>
      <c r="K36" s="3">
        <v>0.5</v>
      </c>
      <c r="L36" s="4">
        <v>2022</v>
      </c>
      <c r="M36" s="4" t="s">
        <v>119</v>
      </c>
      <c r="N36" s="4" t="s">
        <v>120</v>
      </c>
      <c r="O36" s="4">
        <v>0</v>
      </c>
      <c r="P36" s="5" t="s">
        <v>22</v>
      </c>
    </row>
    <row r="37" spans="1:16" x14ac:dyDescent="0.3">
      <c r="A37" s="2">
        <v>298</v>
      </c>
      <c r="B37" s="16" t="s">
        <v>63</v>
      </c>
      <c r="C37" s="17">
        <v>668.15099999999995</v>
      </c>
      <c r="D37" s="17">
        <v>668.15099999999995</v>
      </c>
      <c r="E37" s="2">
        <v>2</v>
      </c>
      <c r="F37" s="2" t="s">
        <v>124</v>
      </c>
      <c r="G37" s="2" t="s">
        <v>19</v>
      </c>
      <c r="H37" s="3"/>
      <c r="I37" s="3">
        <v>1</v>
      </c>
      <c r="J37" s="3"/>
      <c r="K37" s="3"/>
      <c r="L37" s="4">
        <v>2022</v>
      </c>
      <c r="M37" s="4" t="s">
        <v>119</v>
      </c>
      <c r="N37" s="4" t="s">
        <v>120</v>
      </c>
      <c r="O37" s="4">
        <v>0</v>
      </c>
      <c r="P37" s="5" t="s">
        <v>22</v>
      </c>
    </row>
    <row r="38" spans="1:16" s="26" customFormat="1" x14ac:dyDescent="0.3">
      <c r="A38" s="33">
        <v>0.43669999999999998</v>
      </c>
      <c r="B38" s="21" t="s">
        <v>64</v>
      </c>
      <c r="C38" s="22">
        <f>SUM(C6:C37)</f>
        <v>310000.0012</v>
      </c>
      <c r="D38" s="22">
        <f>SUM(D6:D37)</f>
        <v>310000.0012</v>
      </c>
      <c r="E38" s="31"/>
      <c r="F38" s="20"/>
      <c r="G38" s="20"/>
      <c r="H38" s="23"/>
      <c r="I38" s="23"/>
      <c r="J38" s="23"/>
      <c r="K38" s="23"/>
      <c r="L38" s="24"/>
      <c r="M38" s="24"/>
      <c r="N38" s="24"/>
      <c r="O38" s="24"/>
      <c r="P38" s="25"/>
    </row>
    <row r="39" spans="1:16" x14ac:dyDescent="0.3">
      <c r="A39" s="2">
        <v>311</v>
      </c>
      <c r="B39" s="16" t="s">
        <v>65</v>
      </c>
      <c r="C39" s="17">
        <v>57150.1</v>
      </c>
      <c r="D39" s="17">
        <v>57150.1</v>
      </c>
      <c r="E39" s="2">
        <v>12</v>
      </c>
      <c r="F39" s="2" t="s">
        <v>125</v>
      </c>
      <c r="G39" s="2" t="s">
        <v>19</v>
      </c>
      <c r="H39" s="3">
        <v>0.25</v>
      </c>
      <c r="I39" s="3">
        <v>0.25</v>
      </c>
      <c r="J39" s="3">
        <v>0.25</v>
      </c>
      <c r="K39" s="3">
        <v>0.25</v>
      </c>
      <c r="L39" s="4">
        <v>2022</v>
      </c>
      <c r="M39" s="4" t="s">
        <v>119</v>
      </c>
      <c r="N39" s="4" t="s">
        <v>120</v>
      </c>
      <c r="O39" s="4">
        <v>0</v>
      </c>
      <c r="P39" s="5" t="s">
        <v>22</v>
      </c>
    </row>
    <row r="40" spans="1:16" x14ac:dyDescent="0.3">
      <c r="A40" s="2">
        <v>314</v>
      </c>
      <c r="B40" s="16" t="s">
        <v>66</v>
      </c>
      <c r="C40" s="17"/>
      <c r="D40" s="17"/>
      <c r="E40" s="2"/>
      <c r="F40" s="2"/>
      <c r="G40" s="2"/>
      <c r="H40" s="3"/>
      <c r="I40" s="3"/>
      <c r="J40" s="3"/>
      <c r="K40" s="3"/>
      <c r="L40" s="4"/>
      <c r="M40" s="4"/>
      <c r="N40" s="4"/>
      <c r="O40" s="4"/>
      <c r="P40" s="5"/>
    </row>
    <row r="41" spans="1:16" x14ac:dyDescent="0.3">
      <c r="A41" s="2">
        <v>317</v>
      </c>
      <c r="B41" s="16" t="s">
        <v>67</v>
      </c>
      <c r="C41" s="17">
        <v>45322.2</v>
      </c>
      <c r="D41" s="17">
        <v>45322.2</v>
      </c>
      <c r="E41" s="2">
        <v>12</v>
      </c>
      <c r="F41" s="2" t="s">
        <v>125</v>
      </c>
      <c r="G41" s="2" t="s">
        <v>19</v>
      </c>
      <c r="H41" s="3">
        <v>0.25</v>
      </c>
      <c r="I41" s="3">
        <v>0.25</v>
      </c>
      <c r="J41" s="3">
        <v>0.25</v>
      </c>
      <c r="K41" s="3">
        <v>0.25</v>
      </c>
      <c r="L41" s="4">
        <v>2022</v>
      </c>
      <c r="M41" s="4" t="s">
        <v>119</v>
      </c>
      <c r="N41" s="4" t="s">
        <v>120</v>
      </c>
      <c r="O41" s="4">
        <v>0</v>
      </c>
      <c r="P41" s="5" t="s">
        <v>22</v>
      </c>
    </row>
    <row r="42" spans="1:16" x14ac:dyDescent="0.3">
      <c r="A42" s="2">
        <v>319</v>
      </c>
      <c r="B42" s="16" t="s">
        <v>68</v>
      </c>
      <c r="C42" s="17">
        <v>732.48</v>
      </c>
      <c r="D42" s="17">
        <v>732.48</v>
      </c>
      <c r="E42" s="2">
        <v>11</v>
      </c>
      <c r="F42" s="2" t="s">
        <v>125</v>
      </c>
      <c r="G42" s="2" t="s">
        <v>19</v>
      </c>
      <c r="H42" s="3">
        <v>0.25</v>
      </c>
      <c r="I42" s="3">
        <v>0.25</v>
      </c>
      <c r="J42" s="3">
        <v>0.25</v>
      </c>
      <c r="K42" s="3">
        <v>0.25</v>
      </c>
      <c r="L42" s="4">
        <v>2022</v>
      </c>
      <c r="M42" s="4" t="s">
        <v>119</v>
      </c>
      <c r="N42" s="4" t="s">
        <v>120</v>
      </c>
      <c r="O42" s="4">
        <v>0</v>
      </c>
      <c r="P42" s="5" t="s">
        <v>22</v>
      </c>
    </row>
    <row r="43" spans="1:16" x14ac:dyDescent="0.3">
      <c r="A43" s="2">
        <v>315</v>
      </c>
      <c r="B43" s="16" t="s">
        <v>69</v>
      </c>
      <c r="C43" s="17">
        <v>2289</v>
      </c>
      <c r="D43" s="17">
        <v>2289</v>
      </c>
      <c r="E43" s="2">
        <v>12</v>
      </c>
      <c r="F43" s="2" t="s">
        <v>125</v>
      </c>
      <c r="G43" s="2" t="s">
        <v>19</v>
      </c>
      <c r="H43" s="3">
        <v>0.25</v>
      </c>
      <c r="I43" s="3">
        <v>0.25</v>
      </c>
      <c r="J43" s="3">
        <v>0.25</v>
      </c>
      <c r="K43" s="3">
        <v>0.25</v>
      </c>
      <c r="L43" s="4">
        <v>2022</v>
      </c>
      <c r="M43" s="4" t="s">
        <v>119</v>
      </c>
      <c r="N43" s="4" t="s">
        <v>120</v>
      </c>
      <c r="O43" s="4">
        <v>0</v>
      </c>
      <c r="P43" s="5" t="s">
        <v>22</v>
      </c>
    </row>
    <row r="44" spans="1:16" x14ac:dyDescent="0.3">
      <c r="A44" s="2">
        <v>318</v>
      </c>
      <c r="B44" s="16" t="s">
        <v>70</v>
      </c>
      <c r="C44" s="17">
        <v>228.9</v>
      </c>
      <c r="D44" s="17">
        <v>228.9</v>
      </c>
      <c r="E44" s="2">
        <v>1</v>
      </c>
      <c r="F44" s="2" t="s">
        <v>125</v>
      </c>
      <c r="G44" s="2" t="s">
        <v>19</v>
      </c>
      <c r="H44" s="3"/>
      <c r="I44" s="3"/>
      <c r="J44" s="3"/>
      <c r="K44" s="3">
        <v>1</v>
      </c>
      <c r="L44" s="4">
        <v>2022</v>
      </c>
      <c r="M44" s="4" t="s">
        <v>119</v>
      </c>
      <c r="N44" s="4" t="s">
        <v>120</v>
      </c>
      <c r="O44" s="4">
        <v>0</v>
      </c>
      <c r="P44" s="5" t="s">
        <v>22</v>
      </c>
    </row>
    <row r="45" spans="1:16" x14ac:dyDescent="0.3">
      <c r="A45" s="2">
        <v>322</v>
      </c>
      <c r="B45" s="16" t="s">
        <v>71</v>
      </c>
      <c r="C45" s="17"/>
      <c r="D45" s="17"/>
      <c r="E45" s="2"/>
      <c r="F45" s="2"/>
      <c r="G45" s="2"/>
      <c r="H45" s="3"/>
      <c r="I45" s="3"/>
      <c r="J45" s="3"/>
      <c r="K45" s="3"/>
      <c r="L45" s="4"/>
      <c r="M45" s="4"/>
      <c r="N45" s="4"/>
      <c r="O45" s="4"/>
      <c r="P45" s="5"/>
    </row>
    <row r="46" spans="1:16" x14ac:dyDescent="0.3">
      <c r="A46" s="2">
        <v>323</v>
      </c>
      <c r="B46" s="16" t="s">
        <v>72</v>
      </c>
      <c r="C46" s="17"/>
      <c r="D46" s="17"/>
      <c r="E46" s="2"/>
      <c r="F46" s="2"/>
      <c r="G46" s="2"/>
      <c r="H46" s="3"/>
      <c r="I46" s="3"/>
      <c r="J46" s="3"/>
      <c r="K46" s="3"/>
      <c r="L46" s="4"/>
      <c r="M46" s="4"/>
      <c r="N46" s="4"/>
      <c r="O46" s="4"/>
      <c r="P46" s="5"/>
    </row>
    <row r="47" spans="1:16" x14ac:dyDescent="0.3">
      <c r="A47" s="2">
        <v>325</v>
      </c>
      <c r="B47" s="16" t="s">
        <v>73</v>
      </c>
      <c r="C47" s="17"/>
      <c r="D47" s="17"/>
      <c r="E47" s="2"/>
      <c r="F47" s="2"/>
      <c r="G47" s="2"/>
      <c r="H47" s="3"/>
      <c r="I47" s="3"/>
      <c r="J47" s="3"/>
      <c r="K47" s="3"/>
      <c r="L47" s="4"/>
      <c r="M47" s="4"/>
      <c r="N47" s="4"/>
      <c r="O47" s="4"/>
      <c r="P47" s="5"/>
    </row>
    <row r="48" spans="1:16" x14ac:dyDescent="0.3">
      <c r="A48" s="2">
        <v>327</v>
      </c>
      <c r="B48" s="16" t="s">
        <v>74</v>
      </c>
      <c r="C48" s="17">
        <v>915.6</v>
      </c>
      <c r="D48" s="17">
        <v>915.6</v>
      </c>
      <c r="E48" s="2">
        <v>331</v>
      </c>
      <c r="F48" s="2" t="s">
        <v>125</v>
      </c>
      <c r="G48" s="2" t="s">
        <v>19</v>
      </c>
      <c r="H48" s="3">
        <v>0.99</v>
      </c>
      <c r="I48" s="3"/>
      <c r="J48" s="3"/>
      <c r="K48" s="3">
        <v>0.01</v>
      </c>
      <c r="L48" s="4">
        <v>2022</v>
      </c>
      <c r="M48" s="4" t="s">
        <v>119</v>
      </c>
      <c r="N48" s="4" t="s">
        <v>120</v>
      </c>
      <c r="O48" s="4">
        <v>0</v>
      </c>
      <c r="P48" s="5" t="s">
        <v>22</v>
      </c>
    </row>
    <row r="49" spans="1:16" x14ac:dyDescent="0.3">
      <c r="A49" s="2">
        <v>329</v>
      </c>
      <c r="B49" s="16" t="s">
        <v>75</v>
      </c>
      <c r="C49" s="17">
        <v>3776.85</v>
      </c>
      <c r="D49" s="17">
        <v>3776.85</v>
      </c>
      <c r="E49" s="2">
        <v>1</v>
      </c>
      <c r="F49" s="2" t="s">
        <v>125</v>
      </c>
      <c r="G49" s="2" t="s">
        <v>19</v>
      </c>
      <c r="H49" s="3"/>
      <c r="I49" s="3"/>
      <c r="J49" s="3">
        <v>1</v>
      </c>
      <c r="K49" s="3"/>
      <c r="L49" s="4">
        <v>2022</v>
      </c>
      <c r="M49" s="4" t="s">
        <v>119</v>
      </c>
      <c r="N49" s="4" t="s">
        <v>120</v>
      </c>
      <c r="O49" s="4">
        <v>0</v>
      </c>
      <c r="P49" s="5" t="s">
        <v>22</v>
      </c>
    </row>
    <row r="50" spans="1:16" x14ac:dyDescent="0.3">
      <c r="A50" s="2">
        <v>331</v>
      </c>
      <c r="B50" s="16" t="s">
        <v>76</v>
      </c>
      <c r="C50" s="17">
        <v>17625.3</v>
      </c>
      <c r="D50" s="17">
        <v>17625.3</v>
      </c>
      <c r="E50" s="2">
        <v>3</v>
      </c>
      <c r="F50" s="2" t="s">
        <v>125</v>
      </c>
      <c r="G50" s="2" t="s">
        <v>19</v>
      </c>
      <c r="H50" s="3">
        <v>0.25</v>
      </c>
      <c r="I50" s="3"/>
      <c r="J50" s="3">
        <v>0.5</v>
      </c>
      <c r="K50" s="3">
        <v>0.25</v>
      </c>
      <c r="L50" s="4">
        <v>2022</v>
      </c>
      <c r="M50" s="4" t="s">
        <v>119</v>
      </c>
      <c r="N50" s="4" t="s">
        <v>120</v>
      </c>
      <c r="O50" s="4">
        <v>0</v>
      </c>
      <c r="P50" s="5" t="s">
        <v>22</v>
      </c>
    </row>
    <row r="51" spans="1:16" x14ac:dyDescent="0.3">
      <c r="A51" s="2">
        <v>333</v>
      </c>
      <c r="B51" s="16" t="s">
        <v>77</v>
      </c>
      <c r="C51" s="17">
        <v>13734</v>
      </c>
      <c r="D51" s="17">
        <v>13734</v>
      </c>
      <c r="E51" s="2">
        <v>2</v>
      </c>
      <c r="F51" s="2" t="s">
        <v>125</v>
      </c>
      <c r="G51" s="2" t="s">
        <v>19</v>
      </c>
      <c r="H51" s="3"/>
      <c r="I51" s="3">
        <v>0.5</v>
      </c>
      <c r="J51" s="3">
        <v>0.5</v>
      </c>
      <c r="K51" s="3"/>
      <c r="L51" s="4">
        <v>2022</v>
      </c>
      <c r="M51" s="4" t="s">
        <v>119</v>
      </c>
      <c r="N51" s="4" t="s">
        <v>120</v>
      </c>
      <c r="O51" s="4">
        <v>0</v>
      </c>
      <c r="P51" s="5" t="s">
        <v>22</v>
      </c>
    </row>
    <row r="52" spans="1:16" x14ac:dyDescent="0.3">
      <c r="A52" s="2">
        <v>334</v>
      </c>
      <c r="B52" s="16" t="s">
        <v>78</v>
      </c>
      <c r="C52" s="17">
        <v>6867</v>
      </c>
      <c r="D52" s="17">
        <v>6867</v>
      </c>
      <c r="E52" s="2">
        <v>10</v>
      </c>
      <c r="F52" s="2" t="s">
        <v>125</v>
      </c>
      <c r="G52" s="2" t="s">
        <v>19</v>
      </c>
      <c r="H52" s="3">
        <v>0.25</v>
      </c>
      <c r="I52" s="3">
        <v>0.25</v>
      </c>
      <c r="J52" s="3">
        <v>0.25</v>
      </c>
      <c r="K52" s="3">
        <v>0.25</v>
      </c>
      <c r="L52" s="4">
        <v>2022</v>
      </c>
      <c r="M52" s="4" t="s">
        <v>119</v>
      </c>
      <c r="N52" s="4" t="s">
        <v>120</v>
      </c>
      <c r="O52" s="4">
        <v>0</v>
      </c>
      <c r="P52" s="5" t="s">
        <v>22</v>
      </c>
    </row>
    <row r="53" spans="1:16" x14ac:dyDescent="0.3">
      <c r="A53" s="2">
        <v>336</v>
      </c>
      <c r="B53" s="16" t="s">
        <v>79</v>
      </c>
      <c r="C53" s="17"/>
      <c r="D53" s="17"/>
      <c r="E53" s="2"/>
      <c r="F53" s="2"/>
      <c r="G53" s="2"/>
      <c r="H53" s="3"/>
      <c r="I53" s="3"/>
      <c r="J53" s="3"/>
      <c r="K53" s="3"/>
      <c r="L53" s="4"/>
      <c r="M53" s="4"/>
      <c r="N53" s="4"/>
      <c r="O53" s="4"/>
      <c r="P53" s="5"/>
    </row>
    <row r="54" spans="1:16" x14ac:dyDescent="0.3">
      <c r="A54" s="2">
        <v>337</v>
      </c>
      <c r="B54" s="16" t="s">
        <v>80</v>
      </c>
      <c r="C54" s="17"/>
      <c r="D54" s="17"/>
      <c r="E54" s="2"/>
      <c r="F54" s="2"/>
      <c r="G54" s="2"/>
      <c r="H54" s="3"/>
      <c r="I54" s="3"/>
      <c r="J54" s="3"/>
      <c r="K54" s="3"/>
      <c r="L54" s="4"/>
      <c r="M54" s="4"/>
      <c r="N54" s="4"/>
      <c r="O54" s="4"/>
      <c r="P54" s="5"/>
    </row>
    <row r="55" spans="1:16" x14ac:dyDescent="0.3">
      <c r="A55" s="2">
        <v>338</v>
      </c>
      <c r="B55" s="16" t="s">
        <v>81</v>
      </c>
      <c r="C55" s="17">
        <v>98427</v>
      </c>
      <c r="D55" s="17">
        <v>98427</v>
      </c>
      <c r="E55" s="2">
        <v>12</v>
      </c>
      <c r="F55" s="2" t="s">
        <v>125</v>
      </c>
      <c r="G55" s="2" t="s">
        <v>19</v>
      </c>
      <c r="H55" s="3">
        <v>0.25</v>
      </c>
      <c r="I55" s="3">
        <v>0.25</v>
      </c>
      <c r="J55" s="3">
        <v>0.25</v>
      </c>
      <c r="K55" s="3">
        <v>0.25</v>
      </c>
      <c r="L55" s="4">
        <v>2022</v>
      </c>
      <c r="M55" s="4" t="s">
        <v>119</v>
      </c>
      <c r="N55" s="4" t="s">
        <v>120</v>
      </c>
      <c r="O55" s="4">
        <v>0</v>
      </c>
      <c r="P55" s="5" t="s">
        <v>22</v>
      </c>
    </row>
    <row r="56" spans="1:16" x14ac:dyDescent="0.3">
      <c r="A56" s="2">
        <v>339</v>
      </c>
      <c r="B56" s="16" t="s">
        <v>82</v>
      </c>
      <c r="C56" s="17">
        <v>3433.5</v>
      </c>
      <c r="D56" s="17">
        <v>3433.5</v>
      </c>
      <c r="E56" s="2">
        <v>167</v>
      </c>
      <c r="F56" s="2" t="s">
        <v>125</v>
      </c>
      <c r="G56" s="2" t="s">
        <v>19</v>
      </c>
      <c r="H56" s="3">
        <v>0.25</v>
      </c>
      <c r="I56" s="3">
        <v>0.25</v>
      </c>
      <c r="J56" s="3">
        <v>0.25</v>
      </c>
      <c r="K56" s="3">
        <v>0.25</v>
      </c>
      <c r="L56" s="4">
        <v>2022</v>
      </c>
      <c r="M56" s="4" t="s">
        <v>119</v>
      </c>
      <c r="N56" s="4" t="s">
        <v>120</v>
      </c>
      <c r="O56" s="4">
        <v>0</v>
      </c>
      <c r="P56" s="5" t="s">
        <v>22</v>
      </c>
    </row>
    <row r="57" spans="1:16" x14ac:dyDescent="0.3">
      <c r="A57" s="2">
        <v>340</v>
      </c>
      <c r="B57" s="16" t="s">
        <v>83</v>
      </c>
      <c r="C57" s="17"/>
      <c r="D57" s="17"/>
      <c r="E57" s="2"/>
      <c r="F57" s="2"/>
      <c r="G57" s="2"/>
      <c r="H57" s="3"/>
      <c r="I57" s="3"/>
      <c r="J57" s="3"/>
      <c r="K57" s="3"/>
      <c r="L57" s="4"/>
      <c r="M57" s="4"/>
      <c r="N57" s="4"/>
      <c r="O57" s="4"/>
      <c r="P57" s="5"/>
    </row>
    <row r="58" spans="1:16" x14ac:dyDescent="0.3">
      <c r="A58" s="2">
        <v>341</v>
      </c>
      <c r="B58" s="16" t="s">
        <v>84</v>
      </c>
      <c r="C58" s="17">
        <v>5493.5999999999995</v>
      </c>
      <c r="D58" s="17">
        <v>5493.5999999999995</v>
      </c>
      <c r="E58" s="2">
        <v>12</v>
      </c>
      <c r="F58" s="2" t="s">
        <v>125</v>
      </c>
      <c r="G58" s="2" t="s">
        <v>19</v>
      </c>
      <c r="H58" s="3">
        <v>0.25</v>
      </c>
      <c r="I58" s="3">
        <v>0.25</v>
      </c>
      <c r="J58" s="3">
        <v>0.25</v>
      </c>
      <c r="K58" s="3">
        <v>0.25</v>
      </c>
      <c r="L58" s="4">
        <v>2022</v>
      </c>
      <c r="M58" s="4" t="s">
        <v>119</v>
      </c>
      <c r="N58" s="4" t="s">
        <v>120</v>
      </c>
      <c r="O58" s="4">
        <v>0</v>
      </c>
      <c r="P58" s="5" t="s">
        <v>22</v>
      </c>
    </row>
    <row r="59" spans="1:16" x14ac:dyDescent="0.3">
      <c r="A59" s="2">
        <v>345</v>
      </c>
      <c r="B59" s="16" t="s">
        <v>85</v>
      </c>
      <c r="C59" s="17">
        <v>8927.1</v>
      </c>
      <c r="D59" s="17">
        <v>8927.1</v>
      </c>
      <c r="E59" s="2">
        <v>5</v>
      </c>
      <c r="F59" s="2" t="s">
        <v>125</v>
      </c>
      <c r="G59" s="2" t="s">
        <v>19</v>
      </c>
      <c r="H59" s="3">
        <v>0.25</v>
      </c>
      <c r="I59" s="3">
        <v>0.25</v>
      </c>
      <c r="J59" s="3">
        <v>0.25</v>
      </c>
      <c r="K59" s="3">
        <v>0.25</v>
      </c>
      <c r="L59" s="4">
        <v>2022</v>
      </c>
      <c r="M59" s="4" t="s">
        <v>119</v>
      </c>
      <c r="N59" s="4" t="s">
        <v>120</v>
      </c>
      <c r="O59" s="4">
        <v>0</v>
      </c>
      <c r="P59" s="5" t="s">
        <v>22</v>
      </c>
    </row>
    <row r="60" spans="1:16" x14ac:dyDescent="0.3">
      <c r="A60" s="2">
        <v>349</v>
      </c>
      <c r="B60" s="16" t="s">
        <v>116</v>
      </c>
      <c r="C60" s="17">
        <v>274.68</v>
      </c>
      <c r="D60" s="17">
        <v>274.68</v>
      </c>
      <c r="E60" s="2">
        <v>12</v>
      </c>
      <c r="F60" s="2" t="s">
        <v>125</v>
      </c>
      <c r="G60" s="2" t="s">
        <v>19</v>
      </c>
      <c r="H60" s="3">
        <v>0.25</v>
      </c>
      <c r="I60" s="3">
        <v>0.25</v>
      </c>
      <c r="J60" s="3">
        <v>0.25</v>
      </c>
      <c r="K60" s="3">
        <v>0.25</v>
      </c>
      <c r="L60" s="4">
        <v>2022</v>
      </c>
      <c r="M60" s="4" t="s">
        <v>119</v>
      </c>
      <c r="N60" s="4" t="s">
        <v>120</v>
      </c>
      <c r="O60" s="4">
        <v>0</v>
      </c>
      <c r="P60" s="5" t="s">
        <v>22</v>
      </c>
    </row>
    <row r="61" spans="1:16" ht="28.8" x14ac:dyDescent="0.3">
      <c r="A61" s="2">
        <v>351</v>
      </c>
      <c r="B61" s="16" t="s">
        <v>86</v>
      </c>
      <c r="C61" s="17"/>
      <c r="D61" s="17"/>
      <c r="E61" s="2"/>
      <c r="F61" s="2"/>
      <c r="G61" s="2"/>
      <c r="H61" s="3"/>
      <c r="I61" s="3"/>
      <c r="J61" s="3"/>
      <c r="K61" s="3"/>
      <c r="L61" s="4"/>
      <c r="M61" s="4"/>
      <c r="N61" s="4"/>
      <c r="O61" s="4"/>
      <c r="P61" s="5"/>
    </row>
    <row r="62" spans="1:16" x14ac:dyDescent="0.3">
      <c r="A62" s="2">
        <v>353</v>
      </c>
      <c r="B62" s="16" t="s">
        <v>87</v>
      </c>
      <c r="C62" s="17">
        <v>572.25</v>
      </c>
      <c r="D62" s="17">
        <v>572.25</v>
      </c>
      <c r="E62" s="2">
        <v>1</v>
      </c>
      <c r="F62" s="2" t="s">
        <v>125</v>
      </c>
      <c r="G62" s="2" t="s">
        <v>19</v>
      </c>
      <c r="H62" s="3"/>
      <c r="I62" s="3">
        <v>1</v>
      </c>
      <c r="J62" s="3"/>
      <c r="K62" s="3"/>
      <c r="L62" s="4">
        <v>2022</v>
      </c>
      <c r="M62" s="4" t="s">
        <v>119</v>
      </c>
      <c r="N62" s="4" t="s">
        <v>120</v>
      </c>
      <c r="O62" s="4">
        <v>0</v>
      </c>
      <c r="P62" s="5" t="s">
        <v>22</v>
      </c>
    </row>
    <row r="63" spans="1:16" ht="28.8" x14ac:dyDescent="0.3">
      <c r="A63" s="2">
        <v>354</v>
      </c>
      <c r="B63" s="16" t="s">
        <v>88</v>
      </c>
      <c r="C63" s="17"/>
      <c r="D63" s="17"/>
      <c r="E63" s="2"/>
      <c r="F63" s="2"/>
      <c r="G63" s="2"/>
      <c r="H63" s="3"/>
      <c r="I63" s="3"/>
      <c r="J63" s="3"/>
      <c r="K63" s="3"/>
      <c r="L63" s="4"/>
      <c r="M63" s="4"/>
      <c r="N63" s="4"/>
      <c r="O63" s="4"/>
      <c r="P63" s="5"/>
    </row>
    <row r="64" spans="1:16" x14ac:dyDescent="0.3">
      <c r="A64" s="2">
        <v>355</v>
      </c>
      <c r="B64" s="16" t="s">
        <v>89</v>
      </c>
      <c r="C64" s="17">
        <v>3433.5</v>
      </c>
      <c r="D64" s="17">
        <v>3433.5</v>
      </c>
      <c r="E64" s="2">
        <v>5</v>
      </c>
      <c r="F64" s="2" t="s">
        <v>125</v>
      </c>
      <c r="G64" s="2" t="s">
        <v>19</v>
      </c>
      <c r="H64" s="3">
        <v>0.25</v>
      </c>
      <c r="I64" s="3">
        <v>0.25</v>
      </c>
      <c r="J64" s="3">
        <v>0.25</v>
      </c>
      <c r="K64" s="3">
        <v>0.25</v>
      </c>
      <c r="L64" s="4">
        <v>2022</v>
      </c>
      <c r="M64" s="4" t="s">
        <v>119</v>
      </c>
      <c r="N64" s="4" t="s">
        <v>120</v>
      </c>
      <c r="O64" s="4">
        <v>0</v>
      </c>
      <c r="P64" s="5" t="s">
        <v>22</v>
      </c>
    </row>
    <row r="65" spans="1:16" x14ac:dyDescent="0.3">
      <c r="A65" s="2">
        <v>357</v>
      </c>
      <c r="B65" s="16" t="s">
        <v>90</v>
      </c>
      <c r="C65" s="17">
        <v>4578</v>
      </c>
      <c r="D65" s="17">
        <v>4578</v>
      </c>
      <c r="E65" s="2">
        <v>5</v>
      </c>
      <c r="F65" s="2" t="s">
        <v>125</v>
      </c>
      <c r="G65" s="2" t="s">
        <v>19</v>
      </c>
      <c r="H65" s="3">
        <v>0.25</v>
      </c>
      <c r="I65" s="3">
        <v>0.25</v>
      </c>
      <c r="J65" s="3">
        <v>0.25</v>
      </c>
      <c r="K65" s="3">
        <v>0.25</v>
      </c>
      <c r="L65" s="4">
        <v>2022</v>
      </c>
      <c r="M65" s="4" t="s">
        <v>119</v>
      </c>
      <c r="N65" s="4" t="s">
        <v>120</v>
      </c>
      <c r="O65" s="4">
        <v>0</v>
      </c>
      <c r="P65" s="5" t="s">
        <v>22</v>
      </c>
    </row>
    <row r="66" spans="1:16" x14ac:dyDescent="0.3">
      <c r="A66" s="2">
        <v>358</v>
      </c>
      <c r="B66" s="16" t="s">
        <v>91</v>
      </c>
      <c r="C66" s="17">
        <v>165686.976</v>
      </c>
      <c r="D66" s="17">
        <v>165686.976</v>
      </c>
      <c r="E66" s="2">
        <v>11</v>
      </c>
      <c r="F66" s="2" t="s">
        <v>125</v>
      </c>
      <c r="G66" s="2" t="s">
        <v>19</v>
      </c>
      <c r="H66" s="3">
        <v>0.25</v>
      </c>
      <c r="I66" s="3">
        <v>0.25</v>
      </c>
      <c r="J66" s="3">
        <v>0.25</v>
      </c>
      <c r="K66" s="3">
        <v>0.25</v>
      </c>
      <c r="L66" s="4">
        <v>2022</v>
      </c>
      <c r="M66" s="4" t="s">
        <v>119</v>
      </c>
      <c r="N66" s="4" t="s">
        <v>120</v>
      </c>
      <c r="O66" s="4">
        <v>0</v>
      </c>
      <c r="P66" s="5" t="s">
        <v>22</v>
      </c>
    </row>
    <row r="67" spans="1:16" x14ac:dyDescent="0.3">
      <c r="A67" s="2">
        <v>359</v>
      </c>
      <c r="B67" s="16" t="s">
        <v>92</v>
      </c>
      <c r="C67" s="17">
        <v>915.6</v>
      </c>
      <c r="D67" s="17">
        <v>915.6</v>
      </c>
      <c r="E67" s="2">
        <v>1</v>
      </c>
      <c r="F67" s="2" t="s">
        <v>125</v>
      </c>
      <c r="G67" s="2" t="s">
        <v>19</v>
      </c>
      <c r="H67" s="3">
        <v>0.25</v>
      </c>
      <c r="I67" s="3">
        <v>0.25</v>
      </c>
      <c r="J67" s="3">
        <v>0.25</v>
      </c>
      <c r="K67" s="3">
        <v>0.25</v>
      </c>
      <c r="L67" s="4">
        <v>2022</v>
      </c>
      <c r="M67" s="4" t="s">
        <v>119</v>
      </c>
      <c r="N67" s="4" t="s">
        <v>120</v>
      </c>
      <c r="O67" s="4">
        <v>0</v>
      </c>
      <c r="P67" s="5" t="s">
        <v>22</v>
      </c>
    </row>
    <row r="68" spans="1:16" x14ac:dyDescent="0.3">
      <c r="A68" s="2">
        <v>362</v>
      </c>
      <c r="B68" s="16" t="s">
        <v>93</v>
      </c>
      <c r="C68" s="17">
        <v>14878.5</v>
      </c>
      <c r="D68" s="17">
        <v>14878.5</v>
      </c>
      <c r="E68" s="2">
        <v>1</v>
      </c>
      <c r="F68" s="2" t="s">
        <v>125</v>
      </c>
      <c r="G68" s="2" t="s">
        <v>19</v>
      </c>
      <c r="H68" s="3">
        <v>0.25</v>
      </c>
      <c r="I68" s="3">
        <v>0.25</v>
      </c>
      <c r="J68" s="3">
        <v>0.25</v>
      </c>
      <c r="K68" s="3">
        <v>0.25</v>
      </c>
      <c r="L68" s="4">
        <v>2022</v>
      </c>
      <c r="M68" s="4" t="s">
        <v>119</v>
      </c>
      <c r="N68" s="4" t="s">
        <v>120</v>
      </c>
      <c r="O68" s="4">
        <v>0</v>
      </c>
      <c r="P68" s="5" t="s">
        <v>22</v>
      </c>
    </row>
    <row r="69" spans="1:16" x14ac:dyDescent="0.3">
      <c r="A69" s="2">
        <v>365</v>
      </c>
      <c r="B69" s="16" t="s">
        <v>94</v>
      </c>
      <c r="C69" s="17">
        <v>3090.15</v>
      </c>
      <c r="D69" s="17">
        <v>3090.15</v>
      </c>
      <c r="E69" s="2">
        <v>1</v>
      </c>
      <c r="F69" s="2" t="s">
        <v>125</v>
      </c>
      <c r="G69" s="2" t="s">
        <v>19</v>
      </c>
      <c r="H69" s="3">
        <v>0.25</v>
      </c>
      <c r="I69" s="3">
        <v>0.25</v>
      </c>
      <c r="J69" s="3">
        <v>0.25</v>
      </c>
      <c r="K69" s="3">
        <v>0.25</v>
      </c>
      <c r="L69" s="4">
        <v>2022</v>
      </c>
      <c r="M69" s="4" t="s">
        <v>119</v>
      </c>
      <c r="N69" s="4" t="s">
        <v>120</v>
      </c>
      <c r="O69" s="4">
        <v>0</v>
      </c>
      <c r="P69" s="5" t="s">
        <v>22</v>
      </c>
    </row>
    <row r="70" spans="1:16" x14ac:dyDescent="0.3">
      <c r="A70" s="2">
        <v>371</v>
      </c>
      <c r="B70" s="16" t="s">
        <v>95</v>
      </c>
      <c r="C70" s="17">
        <v>12589.5</v>
      </c>
      <c r="D70" s="17">
        <v>12589.5</v>
      </c>
      <c r="E70" s="2">
        <v>6</v>
      </c>
      <c r="F70" s="2" t="s">
        <v>126</v>
      </c>
      <c r="G70" s="2" t="s">
        <v>19</v>
      </c>
      <c r="H70" s="3">
        <v>0.25</v>
      </c>
      <c r="I70" s="3">
        <v>0.25</v>
      </c>
      <c r="J70" s="3">
        <v>0.25</v>
      </c>
      <c r="K70" s="3">
        <v>0.25</v>
      </c>
      <c r="L70" s="4">
        <v>2022</v>
      </c>
      <c r="M70" s="4" t="s">
        <v>119</v>
      </c>
      <c r="N70" s="4" t="s">
        <v>120</v>
      </c>
      <c r="O70" s="4">
        <v>0</v>
      </c>
      <c r="P70" s="5" t="s">
        <v>22</v>
      </c>
    </row>
    <row r="71" spans="1:16" x14ac:dyDescent="0.3">
      <c r="A71" s="2">
        <v>372</v>
      </c>
      <c r="B71" s="16" t="s">
        <v>96</v>
      </c>
      <c r="C71" s="17">
        <v>1602.3</v>
      </c>
      <c r="D71" s="17">
        <v>1602.3</v>
      </c>
      <c r="E71" s="2"/>
      <c r="F71" s="2" t="s">
        <v>127</v>
      </c>
      <c r="G71" s="2" t="s">
        <v>19</v>
      </c>
      <c r="H71" s="3">
        <v>0.25</v>
      </c>
      <c r="I71" s="3">
        <v>0.25</v>
      </c>
      <c r="J71" s="3">
        <v>0.25</v>
      </c>
      <c r="K71" s="3">
        <v>0.25</v>
      </c>
      <c r="L71" s="4">
        <v>2022</v>
      </c>
      <c r="M71" s="4" t="s">
        <v>119</v>
      </c>
      <c r="N71" s="4" t="s">
        <v>120</v>
      </c>
      <c r="O71" s="4">
        <v>0</v>
      </c>
      <c r="P71" s="5" t="s">
        <v>22</v>
      </c>
    </row>
    <row r="72" spans="1:16" x14ac:dyDescent="0.3">
      <c r="A72" s="2">
        <v>375</v>
      </c>
      <c r="B72" s="16" t="s">
        <v>97</v>
      </c>
      <c r="C72" s="17">
        <v>4578</v>
      </c>
      <c r="D72" s="17">
        <v>4578</v>
      </c>
      <c r="E72" s="2"/>
      <c r="F72" s="2" t="s">
        <v>125</v>
      </c>
      <c r="G72" s="2" t="s">
        <v>19</v>
      </c>
      <c r="H72" s="3">
        <v>0.25</v>
      </c>
      <c r="I72" s="3">
        <v>0.25</v>
      </c>
      <c r="J72" s="3">
        <v>0.25</v>
      </c>
      <c r="K72" s="3">
        <v>0.25</v>
      </c>
      <c r="L72" s="4">
        <v>2022</v>
      </c>
      <c r="M72" s="4" t="s">
        <v>119</v>
      </c>
      <c r="N72" s="4" t="s">
        <v>120</v>
      </c>
      <c r="O72" s="4">
        <v>0</v>
      </c>
      <c r="P72" s="5" t="s">
        <v>22</v>
      </c>
    </row>
    <row r="73" spans="1:16" x14ac:dyDescent="0.3">
      <c r="A73" s="2">
        <v>378</v>
      </c>
      <c r="B73" s="16" t="s">
        <v>98</v>
      </c>
      <c r="C73" s="17"/>
      <c r="D73" s="17"/>
      <c r="E73" s="2"/>
      <c r="F73" s="2"/>
      <c r="G73" s="2"/>
      <c r="H73" s="3"/>
      <c r="I73" s="3"/>
      <c r="J73" s="3"/>
      <c r="K73" s="3"/>
      <c r="L73" s="4"/>
      <c r="M73" s="4"/>
      <c r="N73" s="4"/>
      <c r="O73" s="4"/>
      <c r="P73" s="5"/>
    </row>
    <row r="74" spans="1:16" x14ac:dyDescent="0.3">
      <c r="A74" s="2">
        <v>381</v>
      </c>
      <c r="B74" s="16" t="s">
        <v>99</v>
      </c>
      <c r="C74" s="17">
        <v>1776.2639999999999</v>
      </c>
      <c r="D74" s="17">
        <v>1776.2639999999999</v>
      </c>
      <c r="E74" s="2">
        <v>2</v>
      </c>
      <c r="F74" s="2" t="s">
        <v>125</v>
      </c>
      <c r="G74" s="2" t="s">
        <v>19</v>
      </c>
      <c r="H74" s="3"/>
      <c r="I74" s="3">
        <v>0.5</v>
      </c>
      <c r="J74" s="3"/>
      <c r="K74" s="3">
        <v>0.5</v>
      </c>
      <c r="L74" s="4">
        <v>2022</v>
      </c>
      <c r="M74" s="4" t="s">
        <v>119</v>
      </c>
      <c r="N74" s="4" t="s">
        <v>120</v>
      </c>
      <c r="O74" s="4">
        <v>0</v>
      </c>
      <c r="P74" s="5" t="s">
        <v>22</v>
      </c>
    </row>
    <row r="75" spans="1:16" ht="43.2" x14ac:dyDescent="0.3">
      <c r="A75" s="2">
        <v>382</v>
      </c>
      <c r="B75" s="16" t="s">
        <v>100</v>
      </c>
      <c r="C75" s="17">
        <v>4578</v>
      </c>
      <c r="D75" s="17">
        <v>4578</v>
      </c>
      <c r="E75" s="2">
        <v>2</v>
      </c>
      <c r="F75" s="2" t="s">
        <v>125</v>
      </c>
      <c r="G75" s="2" t="s">
        <v>19</v>
      </c>
      <c r="H75" s="3"/>
      <c r="I75" s="3">
        <v>0.5</v>
      </c>
      <c r="J75" s="3">
        <v>0.5</v>
      </c>
      <c r="K75" s="3"/>
      <c r="L75" s="4">
        <v>2022</v>
      </c>
      <c r="M75" s="4" t="s">
        <v>119</v>
      </c>
      <c r="N75" s="4" t="s">
        <v>120</v>
      </c>
      <c r="O75" s="4">
        <v>0</v>
      </c>
      <c r="P75" s="5" t="s">
        <v>22</v>
      </c>
    </row>
    <row r="76" spans="1:16" x14ac:dyDescent="0.3">
      <c r="A76" s="2">
        <v>383</v>
      </c>
      <c r="B76" s="16" t="s">
        <v>101</v>
      </c>
      <c r="C76" s="17">
        <v>1144.5</v>
      </c>
      <c r="D76" s="17">
        <v>1144.5</v>
      </c>
      <c r="E76" s="2">
        <v>1</v>
      </c>
      <c r="F76" s="2" t="s">
        <v>125</v>
      </c>
      <c r="G76" s="2" t="s">
        <v>19</v>
      </c>
      <c r="H76" s="3"/>
      <c r="I76" s="3"/>
      <c r="J76" s="3">
        <v>1</v>
      </c>
      <c r="K76" s="3"/>
      <c r="L76" s="4">
        <v>2022</v>
      </c>
      <c r="M76" s="4" t="s">
        <v>119</v>
      </c>
      <c r="N76" s="4" t="s">
        <v>120</v>
      </c>
      <c r="O76" s="4">
        <v>0</v>
      </c>
      <c r="P76" s="5" t="s">
        <v>22</v>
      </c>
    </row>
    <row r="77" spans="1:16" x14ac:dyDescent="0.3">
      <c r="A77" s="2">
        <v>385</v>
      </c>
      <c r="B77" s="16" t="s">
        <v>117</v>
      </c>
      <c r="C77" s="17">
        <v>2289</v>
      </c>
      <c r="D77" s="17">
        <v>2289</v>
      </c>
      <c r="E77" s="2">
        <v>4</v>
      </c>
      <c r="F77" s="2" t="s">
        <v>125</v>
      </c>
      <c r="G77" s="2" t="s">
        <v>19</v>
      </c>
      <c r="H77" s="3">
        <v>0.25</v>
      </c>
      <c r="I77" s="3">
        <v>0.25</v>
      </c>
      <c r="J77" s="3">
        <v>0.25</v>
      </c>
      <c r="K77" s="3">
        <v>0.25</v>
      </c>
      <c r="L77" s="4">
        <v>2022</v>
      </c>
      <c r="M77" s="4" t="s">
        <v>119</v>
      </c>
      <c r="N77" s="4" t="s">
        <v>120</v>
      </c>
      <c r="O77" s="4">
        <v>0</v>
      </c>
      <c r="P77" s="5" t="s">
        <v>22</v>
      </c>
    </row>
    <row r="78" spans="1:16" x14ac:dyDescent="0.3">
      <c r="A78" s="2">
        <v>392</v>
      </c>
      <c r="B78" s="16" t="s">
        <v>102</v>
      </c>
      <c r="C78" s="17">
        <v>2289</v>
      </c>
      <c r="D78" s="17">
        <v>2289</v>
      </c>
      <c r="E78" s="2">
        <v>5</v>
      </c>
      <c r="F78" s="2" t="s">
        <v>125</v>
      </c>
      <c r="G78" s="2" t="s">
        <v>19</v>
      </c>
      <c r="H78" s="3">
        <v>1</v>
      </c>
      <c r="I78" s="3"/>
      <c r="J78" s="3"/>
      <c r="K78" s="3"/>
      <c r="L78" s="4">
        <v>2022</v>
      </c>
      <c r="M78" s="4" t="s">
        <v>119</v>
      </c>
      <c r="N78" s="4" t="s">
        <v>120</v>
      </c>
      <c r="O78" s="4">
        <v>0</v>
      </c>
      <c r="P78" s="5" t="s">
        <v>22</v>
      </c>
    </row>
    <row r="79" spans="1:16" x14ac:dyDescent="0.3">
      <c r="A79" s="2">
        <v>395</v>
      </c>
      <c r="B79" s="16" t="s">
        <v>103</v>
      </c>
      <c r="C79" s="17">
        <v>801.15</v>
      </c>
      <c r="D79" s="17">
        <v>801.15</v>
      </c>
      <c r="E79" s="2"/>
      <c r="F79" s="2" t="s">
        <v>125</v>
      </c>
      <c r="G79" s="2" t="s">
        <v>19</v>
      </c>
      <c r="H79" s="3"/>
      <c r="I79" s="3">
        <v>1</v>
      </c>
      <c r="J79" s="3"/>
      <c r="K79" s="3"/>
      <c r="L79" s="4">
        <v>2022</v>
      </c>
      <c r="M79" s="4" t="s">
        <v>119</v>
      </c>
      <c r="N79" s="4" t="s">
        <v>120</v>
      </c>
      <c r="O79" s="4">
        <v>0</v>
      </c>
      <c r="P79" s="5" t="s">
        <v>22</v>
      </c>
    </row>
    <row r="80" spans="1:16" x14ac:dyDescent="0.3">
      <c r="A80" s="2">
        <v>399</v>
      </c>
      <c r="B80" s="16" t="s">
        <v>104</v>
      </c>
      <c r="C80" s="17"/>
      <c r="D80" s="17"/>
      <c r="E80" s="2"/>
      <c r="F80" s="2"/>
      <c r="G80" s="2"/>
      <c r="H80" s="3"/>
      <c r="I80" s="3"/>
      <c r="J80" s="3"/>
      <c r="K80" s="3"/>
      <c r="L80" s="4"/>
      <c r="M80" s="4"/>
      <c r="N80" s="4"/>
      <c r="O80" s="4"/>
      <c r="P80" s="5"/>
    </row>
    <row r="81" spans="1:16" s="26" customFormat="1" x14ac:dyDescent="0.3">
      <c r="A81" s="34">
        <v>0.22889999999999999</v>
      </c>
      <c r="B81" s="21" t="s">
        <v>105</v>
      </c>
      <c r="C81" s="22">
        <f>SUM(C39:C80)</f>
        <v>490000</v>
      </c>
      <c r="D81" s="22">
        <f>SUM(D39:D80)</f>
        <v>490000</v>
      </c>
      <c r="E81" s="30">
        <f>C81*0.56</f>
        <v>274400</v>
      </c>
      <c r="F81" s="20"/>
      <c r="G81" s="20"/>
      <c r="H81" s="23"/>
      <c r="I81" s="23"/>
      <c r="J81" s="23"/>
      <c r="K81" s="23"/>
      <c r="L81" s="24"/>
      <c r="M81" s="24"/>
      <c r="N81" s="24"/>
      <c r="O81" s="24"/>
      <c r="P81" s="25"/>
    </row>
    <row r="82" spans="1:16" x14ac:dyDescent="0.3">
      <c r="A82" s="2">
        <v>531</v>
      </c>
      <c r="B82" s="16" t="s">
        <v>106</v>
      </c>
      <c r="C82" s="17"/>
      <c r="D82" s="18"/>
      <c r="E82" s="2"/>
      <c r="F82" s="2"/>
      <c r="G82" s="2"/>
      <c r="H82" s="3"/>
      <c r="I82" s="3"/>
      <c r="J82" s="3"/>
      <c r="K82" s="3"/>
      <c r="L82" s="4"/>
      <c r="M82" s="4"/>
      <c r="N82" s="4"/>
      <c r="O82" s="4"/>
      <c r="P82" s="5"/>
    </row>
    <row r="83" spans="1:16" x14ac:dyDescent="0.3">
      <c r="A83" s="2">
        <v>532</v>
      </c>
      <c r="B83" s="16" t="s">
        <v>107</v>
      </c>
      <c r="C83" s="17">
        <v>10000</v>
      </c>
      <c r="D83" s="17">
        <v>10000</v>
      </c>
      <c r="E83" s="2">
        <v>4</v>
      </c>
      <c r="F83" s="2" t="s">
        <v>124</v>
      </c>
      <c r="G83" s="2" t="s">
        <v>19</v>
      </c>
      <c r="H83" s="3">
        <v>0.5</v>
      </c>
      <c r="I83" s="3"/>
      <c r="J83" s="3">
        <v>0.5</v>
      </c>
      <c r="K83" s="3"/>
      <c r="L83" s="4">
        <v>2022</v>
      </c>
      <c r="M83" s="4" t="s">
        <v>119</v>
      </c>
      <c r="N83" s="4" t="s">
        <v>120</v>
      </c>
      <c r="O83" s="4">
        <v>0</v>
      </c>
      <c r="P83" s="5" t="s">
        <v>22</v>
      </c>
    </row>
    <row r="84" spans="1:16" x14ac:dyDescent="0.3">
      <c r="A84" s="2">
        <v>512</v>
      </c>
      <c r="B84" s="16" t="s">
        <v>108</v>
      </c>
      <c r="C84" s="17">
        <v>2000</v>
      </c>
      <c r="D84" s="17">
        <v>2000</v>
      </c>
      <c r="E84" s="2">
        <v>1</v>
      </c>
      <c r="F84" s="2"/>
      <c r="G84" s="2"/>
      <c r="H84" s="3"/>
      <c r="I84" s="3"/>
      <c r="J84" s="3">
        <v>1</v>
      </c>
      <c r="K84" s="3"/>
      <c r="L84" s="4">
        <v>2022</v>
      </c>
      <c r="M84" s="4" t="s">
        <v>119</v>
      </c>
      <c r="N84" s="4" t="s">
        <v>120</v>
      </c>
      <c r="O84" s="4">
        <v>0</v>
      </c>
      <c r="P84" s="5" t="s">
        <v>22</v>
      </c>
    </row>
    <row r="85" spans="1:16" x14ac:dyDescent="0.3">
      <c r="A85" s="2">
        <v>515</v>
      </c>
      <c r="B85" s="16" t="s">
        <v>109</v>
      </c>
      <c r="C85" s="17">
        <v>45000</v>
      </c>
      <c r="D85" s="17">
        <v>45000</v>
      </c>
      <c r="E85" s="2">
        <v>2</v>
      </c>
      <c r="F85" s="2" t="s">
        <v>124</v>
      </c>
      <c r="G85" s="2" t="s">
        <v>19</v>
      </c>
      <c r="H85" s="3"/>
      <c r="I85" s="3">
        <v>0.5</v>
      </c>
      <c r="J85" s="3">
        <v>0.5</v>
      </c>
      <c r="K85" s="3"/>
      <c r="L85" s="4">
        <v>2022</v>
      </c>
      <c r="M85" s="4" t="s">
        <v>119</v>
      </c>
      <c r="N85" s="4" t="s">
        <v>120</v>
      </c>
      <c r="O85" s="4">
        <v>0</v>
      </c>
      <c r="P85" s="5" t="s">
        <v>22</v>
      </c>
    </row>
    <row r="86" spans="1:16" x14ac:dyDescent="0.3">
      <c r="A86" s="2">
        <v>523</v>
      </c>
      <c r="B86" s="16" t="s">
        <v>118</v>
      </c>
      <c r="C86" s="17">
        <v>10000</v>
      </c>
      <c r="D86" s="17">
        <v>10000</v>
      </c>
      <c r="E86" s="2">
        <v>2</v>
      </c>
      <c r="F86" s="2" t="s">
        <v>124</v>
      </c>
      <c r="G86" s="2" t="s">
        <v>19</v>
      </c>
      <c r="H86" s="3">
        <v>0.5</v>
      </c>
      <c r="I86" s="3"/>
      <c r="J86" s="3"/>
      <c r="K86" s="3">
        <v>0.5</v>
      </c>
      <c r="L86" s="4">
        <v>2022</v>
      </c>
      <c r="M86" s="4" t="s">
        <v>119</v>
      </c>
      <c r="N86" s="4" t="s">
        <v>120</v>
      </c>
      <c r="O86" s="4">
        <v>0</v>
      </c>
      <c r="P86" s="5" t="s">
        <v>22</v>
      </c>
    </row>
    <row r="87" spans="1:16" x14ac:dyDescent="0.3">
      <c r="A87" s="2">
        <v>565</v>
      </c>
      <c r="B87" s="16" t="s">
        <v>110</v>
      </c>
      <c r="C87" s="17">
        <v>12000</v>
      </c>
      <c r="D87" s="17">
        <v>12000</v>
      </c>
      <c r="E87" s="2">
        <v>1</v>
      </c>
      <c r="F87" s="2" t="s">
        <v>124</v>
      </c>
      <c r="G87" s="2" t="s">
        <v>19</v>
      </c>
      <c r="H87" s="3">
        <v>1</v>
      </c>
      <c r="I87" s="3"/>
      <c r="J87" s="3"/>
      <c r="K87" s="3"/>
      <c r="L87" s="4">
        <v>2022</v>
      </c>
      <c r="M87" s="4" t="s">
        <v>119</v>
      </c>
      <c r="N87" s="4" t="s">
        <v>120</v>
      </c>
      <c r="O87" s="4">
        <v>0</v>
      </c>
      <c r="P87" s="5" t="s">
        <v>22</v>
      </c>
    </row>
    <row r="88" spans="1:16" x14ac:dyDescent="0.3">
      <c r="A88" s="2">
        <v>591</v>
      </c>
      <c r="B88" s="16" t="s">
        <v>111</v>
      </c>
      <c r="C88" s="17">
        <v>21000</v>
      </c>
      <c r="D88" s="17">
        <v>21000</v>
      </c>
      <c r="E88" s="2">
        <v>4</v>
      </c>
      <c r="F88" s="2" t="s">
        <v>130</v>
      </c>
      <c r="G88" s="2" t="s">
        <v>19</v>
      </c>
      <c r="H88" s="3">
        <v>0.25</v>
      </c>
      <c r="I88" s="3">
        <v>0.25</v>
      </c>
      <c r="J88" s="3">
        <v>0.25</v>
      </c>
      <c r="K88" s="3">
        <v>0.25</v>
      </c>
      <c r="L88" s="4">
        <v>2022</v>
      </c>
      <c r="M88" s="4" t="s">
        <v>119</v>
      </c>
      <c r="N88" s="4" t="s">
        <v>120</v>
      </c>
      <c r="O88" s="4">
        <v>0</v>
      </c>
      <c r="P88" s="5" t="s">
        <v>22</v>
      </c>
    </row>
    <row r="89" spans="1:16" s="26" customFormat="1" x14ac:dyDescent="0.3">
      <c r="A89" s="20"/>
      <c r="B89" s="21" t="s">
        <v>112</v>
      </c>
      <c r="C89" s="27">
        <f>SUM(C82:C88)</f>
        <v>100000</v>
      </c>
      <c r="D89" s="27">
        <f>SUM(D82:D88)</f>
        <v>100000</v>
      </c>
      <c r="E89" s="20"/>
      <c r="F89" s="20"/>
      <c r="G89" s="20"/>
      <c r="H89" s="23"/>
      <c r="I89" s="23"/>
      <c r="J89" s="23"/>
      <c r="K89" s="23"/>
      <c r="L89" s="24"/>
      <c r="M89" s="24"/>
      <c r="N89" s="24"/>
      <c r="O89" s="24"/>
      <c r="P89" s="25"/>
    </row>
    <row r="90" spans="1:16" x14ac:dyDescent="0.3">
      <c r="A90" s="2"/>
      <c r="B90" s="2"/>
      <c r="C90" s="2"/>
      <c r="D90" s="18"/>
      <c r="E90" s="2"/>
      <c r="F90" s="2"/>
      <c r="G90" s="2"/>
      <c r="H90" s="3"/>
      <c r="I90" s="3"/>
      <c r="J90" s="3"/>
      <c r="K90" s="3"/>
      <c r="L90" s="4"/>
      <c r="M90" s="4"/>
      <c r="N90" s="4"/>
      <c r="O90" s="4"/>
      <c r="P90" s="5"/>
    </row>
    <row r="91" spans="1:16" x14ac:dyDescent="0.3">
      <c r="A91" s="6"/>
      <c r="B91" s="6"/>
      <c r="C91" s="6"/>
      <c r="D91" s="6"/>
      <c r="E91" s="6"/>
      <c r="F91" s="6"/>
      <c r="G91" s="6"/>
      <c r="H91" s="7"/>
      <c r="I91" s="7"/>
      <c r="J91" s="7"/>
      <c r="K91" s="7"/>
      <c r="L91" s="8"/>
      <c r="M91" s="8"/>
      <c r="N91" s="8"/>
      <c r="O91" s="8"/>
      <c r="P91" s="9"/>
    </row>
    <row r="92" spans="1:16" ht="15" thickBot="1" x14ac:dyDescent="0.35">
      <c r="A92" s="10"/>
      <c r="B92" s="10"/>
      <c r="C92" s="10"/>
      <c r="D92" s="10"/>
      <c r="E92" s="10"/>
      <c r="F92" s="10"/>
      <c r="G92" s="10"/>
      <c r="H92" s="11"/>
      <c r="I92" s="11"/>
      <c r="J92" s="11"/>
      <c r="K92" s="11"/>
      <c r="L92" s="12"/>
      <c r="M92" s="12"/>
      <c r="N92" s="12"/>
      <c r="O92" s="12"/>
      <c r="P92" s="13"/>
    </row>
    <row r="94" spans="1:16" ht="15" thickBot="1" x14ac:dyDescent="0.35">
      <c r="B94" s="28" t="s">
        <v>129</v>
      </c>
      <c r="C94" s="29">
        <f>C38+C81+C89</f>
        <v>900000.00120000006</v>
      </c>
      <c r="D94" s="26" t="s">
        <v>133</v>
      </c>
    </row>
    <row r="95" spans="1:16" ht="15.6" thickTop="1" thickBot="1" x14ac:dyDescent="0.35"/>
    <row r="96" spans="1:16" x14ac:dyDescent="0.3">
      <c r="A96" s="61" t="s">
        <v>17</v>
      </c>
      <c r="B96" s="62"/>
      <c r="C96" s="62"/>
      <c r="D96" s="62"/>
      <c r="E96" s="62"/>
      <c r="F96" s="63"/>
      <c r="G96" s="19"/>
      <c r="H96" s="15"/>
      <c r="I96" s="15"/>
      <c r="J96" s="15"/>
      <c r="K96" s="15"/>
      <c r="L96" s="15"/>
      <c r="M96" s="15"/>
      <c r="N96" s="15"/>
      <c r="O96" s="15"/>
      <c r="P96" s="15"/>
    </row>
    <row r="97" spans="1:16" ht="15" thickBot="1" x14ac:dyDescent="0.35">
      <c r="A97" s="64"/>
      <c r="B97" s="65"/>
      <c r="C97" s="65"/>
      <c r="D97" s="65"/>
      <c r="E97" s="65"/>
      <c r="F97" s="66"/>
      <c r="G97" s="19"/>
      <c r="H97" s="15"/>
      <c r="I97" s="15"/>
      <c r="J97" s="15"/>
      <c r="K97" s="15"/>
      <c r="L97" s="15"/>
      <c r="M97" s="15"/>
      <c r="N97" s="15"/>
      <c r="O97" s="15"/>
      <c r="P97" s="15"/>
    </row>
    <row r="98" spans="1:16" ht="15" thickBot="1" x14ac:dyDescent="0.35">
      <c r="A98" s="67" t="s">
        <v>18</v>
      </c>
      <c r="B98" s="68"/>
      <c r="C98" s="68"/>
      <c r="D98" s="68"/>
      <c r="E98" s="68"/>
      <c r="F98" s="69"/>
      <c r="G98" s="19"/>
      <c r="H98" s="15"/>
      <c r="I98" s="15"/>
      <c r="J98" s="15"/>
      <c r="K98" s="15"/>
      <c r="L98" s="15"/>
      <c r="M98" s="15"/>
      <c r="N98" s="15"/>
      <c r="O98" s="15"/>
      <c r="P98" s="15"/>
    </row>
    <row r="99" spans="1:16" ht="15" thickBot="1" x14ac:dyDescent="0.35">
      <c r="A99" s="49" t="s">
        <v>19</v>
      </c>
      <c r="B99" s="50"/>
      <c r="C99" s="49" t="s">
        <v>20</v>
      </c>
      <c r="D99" s="51"/>
      <c r="E99" s="51"/>
      <c r="F99" s="50"/>
      <c r="G99" s="19"/>
      <c r="H99" s="15"/>
      <c r="I99" s="15"/>
      <c r="J99" s="15"/>
      <c r="K99" s="15"/>
      <c r="L99" s="15"/>
      <c r="M99" s="15"/>
      <c r="N99" s="15"/>
      <c r="O99" s="15"/>
      <c r="P99" s="15"/>
    </row>
    <row r="100" spans="1:16" ht="15" thickBot="1" x14ac:dyDescent="0.35">
      <c r="A100" s="49" t="s">
        <v>13</v>
      </c>
      <c r="B100" s="50"/>
      <c r="C100" s="49" t="s">
        <v>21</v>
      </c>
      <c r="D100" s="51"/>
      <c r="E100" s="51"/>
      <c r="F100" s="50"/>
      <c r="G100" s="19"/>
      <c r="H100" s="15"/>
      <c r="I100" s="15"/>
      <c r="J100" s="15"/>
      <c r="K100" s="15"/>
      <c r="L100" s="15"/>
      <c r="M100" s="15"/>
      <c r="N100" s="15"/>
      <c r="O100" s="15"/>
      <c r="P100" s="15"/>
    </row>
    <row r="101" spans="1:16" x14ac:dyDescent="0.3">
      <c r="A101" s="58"/>
      <c r="B101" s="58"/>
      <c r="C101" s="58"/>
      <c r="D101" s="58"/>
      <c r="E101" s="58"/>
      <c r="F101" s="58"/>
      <c r="G101" s="19"/>
      <c r="H101" s="15"/>
      <c r="I101" s="15"/>
      <c r="J101" s="15"/>
      <c r="K101" s="15"/>
      <c r="L101" s="15"/>
      <c r="M101" s="15"/>
      <c r="N101" s="15"/>
      <c r="O101" s="15"/>
      <c r="P101" s="15"/>
    </row>
    <row r="102" spans="1:16" ht="15" thickBot="1" x14ac:dyDescent="0.35">
      <c r="A102" s="19"/>
      <c r="B102" s="19"/>
      <c r="C102" s="19"/>
      <c r="D102" s="19"/>
      <c r="E102" s="19"/>
      <c r="F102" s="19"/>
      <c r="G102" s="19"/>
      <c r="H102" s="15"/>
      <c r="I102" s="15"/>
      <c r="J102" s="15"/>
      <c r="K102" s="15"/>
      <c r="L102" s="15"/>
      <c r="M102" s="15"/>
      <c r="N102" s="15"/>
      <c r="O102" s="15"/>
      <c r="P102" s="15"/>
    </row>
    <row r="103" spans="1:16" ht="21.6" thickBot="1" x14ac:dyDescent="0.35">
      <c r="A103" s="43" t="s">
        <v>33</v>
      </c>
      <c r="B103" s="44"/>
      <c r="C103" s="44"/>
      <c r="D103" s="44"/>
      <c r="E103" s="44"/>
      <c r="F103" s="44"/>
      <c r="G103" s="45"/>
      <c r="H103" s="15"/>
      <c r="I103" s="15"/>
      <c r="J103" s="15"/>
      <c r="K103" s="15"/>
      <c r="L103" s="15"/>
      <c r="M103" s="15"/>
      <c r="N103" s="15"/>
      <c r="O103" s="15"/>
      <c r="P103" s="15"/>
    </row>
    <row r="104" spans="1:16" ht="15.75" customHeight="1" x14ac:dyDescent="0.3">
      <c r="A104" s="46" t="s">
        <v>22</v>
      </c>
      <c r="B104" s="47"/>
      <c r="C104" s="47" t="s">
        <v>23</v>
      </c>
      <c r="D104" s="47"/>
      <c r="E104" s="47"/>
      <c r="F104" s="47"/>
      <c r="G104" s="48"/>
      <c r="H104" s="15"/>
      <c r="I104" s="15"/>
      <c r="J104" s="15"/>
      <c r="K104" s="15"/>
      <c r="L104" s="15"/>
      <c r="M104" s="15"/>
      <c r="N104" s="15"/>
      <c r="O104" s="15"/>
      <c r="P104" s="15"/>
    </row>
    <row r="105" spans="1:16" x14ac:dyDescent="0.3">
      <c r="A105" s="52" t="s">
        <v>24</v>
      </c>
      <c r="B105" s="53"/>
      <c r="C105" s="53" t="s">
        <v>25</v>
      </c>
      <c r="D105" s="53"/>
      <c r="E105" s="53"/>
      <c r="F105" s="53"/>
      <c r="G105" s="54"/>
      <c r="H105" s="15"/>
      <c r="I105" s="15"/>
      <c r="J105" s="15"/>
      <c r="K105" s="15"/>
      <c r="L105" s="15"/>
      <c r="M105" s="15"/>
      <c r="N105" s="15"/>
      <c r="O105" s="15"/>
      <c r="P105" s="15"/>
    </row>
    <row r="106" spans="1:16" ht="15" thickBot="1" x14ac:dyDescent="0.35">
      <c r="A106" s="55" t="s">
        <v>26</v>
      </c>
      <c r="B106" s="56"/>
      <c r="C106" s="56" t="s">
        <v>27</v>
      </c>
      <c r="D106" s="56"/>
      <c r="E106" s="56"/>
      <c r="F106" s="56"/>
      <c r="G106" s="57"/>
      <c r="H106" s="15"/>
      <c r="I106" s="15"/>
      <c r="J106" s="15"/>
      <c r="K106" s="15"/>
      <c r="L106" s="15"/>
      <c r="M106" s="15"/>
      <c r="N106" s="15"/>
      <c r="O106" s="15"/>
      <c r="P106" s="15"/>
    </row>
    <row r="107" spans="1:16" ht="36" customHeight="1" thickBot="1" x14ac:dyDescent="0.35">
      <c r="A107" s="38" t="s">
        <v>28</v>
      </c>
      <c r="B107" s="39"/>
      <c r="C107" s="39"/>
      <c r="D107" s="39"/>
      <c r="E107" s="39"/>
      <c r="F107" s="39"/>
      <c r="G107" s="39"/>
      <c r="H107" s="39"/>
      <c r="I107" s="39"/>
      <c r="J107" s="39"/>
      <c r="K107" s="39"/>
      <c r="L107" s="39"/>
      <c r="M107" s="39"/>
      <c r="N107" s="39"/>
      <c r="O107" s="39"/>
      <c r="P107" s="39"/>
    </row>
    <row r="108" spans="1:16" ht="21.6" thickBot="1" x14ac:dyDescent="0.35">
      <c r="A108" s="40" t="s">
        <v>29</v>
      </c>
      <c r="B108" s="41"/>
      <c r="C108" s="41"/>
      <c r="D108" s="41"/>
      <c r="E108" s="41"/>
      <c r="F108" s="41"/>
      <c r="G108" s="41"/>
      <c r="H108" s="41"/>
      <c r="I108" s="41"/>
      <c r="J108" s="41"/>
      <c r="K108" s="41"/>
      <c r="L108" s="41"/>
      <c r="M108" s="41"/>
      <c r="N108" s="41"/>
      <c r="O108" s="41"/>
      <c r="P108" s="42"/>
    </row>
    <row r="109" spans="1:16" ht="18.600000000000001" thickBot="1" x14ac:dyDescent="0.35">
      <c r="A109" s="35" t="s">
        <v>30</v>
      </c>
      <c r="B109" s="36"/>
      <c r="C109" s="36"/>
      <c r="D109" s="36"/>
      <c r="E109" s="36"/>
      <c r="F109" s="36"/>
      <c r="G109" s="36"/>
      <c r="H109" s="36"/>
      <c r="I109" s="36"/>
      <c r="J109" s="36"/>
      <c r="K109" s="36"/>
      <c r="L109" s="36"/>
      <c r="M109" s="36"/>
      <c r="N109" s="36"/>
      <c r="O109" s="36"/>
      <c r="P109" s="37"/>
    </row>
    <row r="110" spans="1:16" ht="15.75" customHeight="1" x14ac:dyDescent="0.3">
      <c r="A110" s="70" t="s">
        <v>32</v>
      </c>
      <c r="B110" s="71"/>
      <c r="C110" s="71"/>
      <c r="D110" s="71"/>
      <c r="E110" s="71"/>
      <c r="F110" s="71"/>
      <c r="G110" s="71"/>
      <c r="H110" s="71"/>
      <c r="I110" s="71"/>
      <c r="J110" s="71"/>
      <c r="K110" s="71"/>
      <c r="L110" s="71"/>
      <c r="M110" s="71"/>
      <c r="N110" s="71"/>
      <c r="O110" s="71"/>
      <c r="P110" s="72"/>
    </row>
    <row r="111" spans="1:16" x14ac:dyDescent="0.3">
      <c r="A111" s="73"/>
      <c r="B111" s="74"/>
      <c r="C111" s="74"/>
      <c r="D111" s="74"/>
      <c r="E111" s="74"/>
      <c r="F111" s="74"/>
      <c r="G111" s="74"/>
      <c r="H111" s="74"/>
      <c r="I111" s="74"/>
      <c r="J111" s="74"/>
      <c r="K111" s="74"/>
      <c r="L111" s="74"/>
      <c r="M111" s="74"/>
      <c r="N111" s="74"/>
      <c r="O111" s="74"/>
      <c r="P111" s="75"/>
    </row>
    <row r="112" spans="1:16" ht="15.75" customHeight="1" x14ac:dyDescent="0.3">
      <c r="A112" s="73"/>
      <c r="B112" s="74"/>
      <c r="C112" s="74"/>
      <c r="D112" s="74"/>
      <c r="E112" s="74"/>
      <c r="F112" s="74"/>
      <c r="G112" s="74"/>
      <c r="H112" s="74"/>
      <c r="I112" s="74"/>
      <c r="J112" s="74"/>
      <c r="K112" s="74"/>
      <c r="L112" s="74"/>
      <c r="M112" s="74"/>
      <c r="N112" s="74"/>
      <c r="O112" s="74"/>
      <c r="P112" s="75"/>
    </row>
    <row r="113" spans="1:16" x14ac:dyDescent="0.3">
      <c r="A113" s="73"/>
      <c r="B113" s="74"/>
      <c r="C113" s="74"/>
      <c r="D113" s="74"/>
      <c r="E113" s="74"/>
      <c r="F113" s="74"/>
      <c r="G113" s="74"/>
      <c r="H113" s="74"/>
      <c r="I113" s="74"/>
      <c r="J113" s="74"/>
      <c r="K113" s="74"/>
      <c r="L113" s="74"/>
      <c r="M113" s="74"/>
      <c r="N113" s="74"/>
      <c r="O113" s="74"/>
      <c r="P113" s="75"/>
    </row>
    <row r="114" spans="1:16" x14ac:dyDescent="0.3">
      <c r="A114" s="73"/>
      <c r="B114" s="74"/>
      <c r="C114" s="74"/>
      <c r="D114" s="74"/>
      <c r="E114" s="74"/>
      <c r="F114" s="74"/>
      <c r="G114" s="74"/>
      <c r="H114" s="74"/>
      <c r="I114" s="74"/>
      <c r="J114" s="74"/>
      <c r="K114" s="74"/>
      <c r="L114" s="74"/>
      <c r="M114" s="74"/>
      <c r="N114" s="74"/>
      <c r="O114" s="74"/>
      <c r="P114" s="75"/>
    </row>
    <row r="115" spans="1:16" x14ac:dyDescent="0.3">
      <c r="A115" s="73"/>
      <c r="B115" s="74"/>
      <c r="C115" s="74"/>
      <c r="D115" s="74"/>
      <c r="E115" s="74"/>
      <c r="F115" s="74"/>
      <c r="G115" s="74"/>
      <c r="H115" s="74"/>
      <c r="I115" s="74"/>
      <c r="J115" s="74"/>
      <c r="K115" s="74"/>
      <c r="L115" s="74"/>
      <c r="M115" s="74"/>
      <c r="N115" s="74"/>
      <c r="O115" s="74"/>
      <c r="P115" s="75"/>
    </row>
    <row r="116" spans="1:16" x14ac:dyDescent="0.3">
      <c r="A116" s="73"/>
      <c r="B116" s="74"/>
      <c r="C116" s="74"/>
      <c r="D116" s="74"/>
      <c r="E116" s="74"/>
      <c r="F116" s="74"/>
      <c r="G116" s="74"/>
      <c r="H116" s="74"/>
      <c r="I116" s="74"/>
      <c r="J116" s="74"/>
      <c r="K116" s="74"/>
      <c r="L116" s="74"/>
      <c r="M116" s="74"/>
      <c r="N116" s="74"/>
      <c r="O116" s="74"/>
      <c r="P116" s="75"/>
    </row>
    <row r="117" spans="1:16" x14ac:dyDescent="0.3">
      <c r="A117" s="73"/>
      <c r="B117" s="74"/>
      <c r="C117" s="74"/>
      <c r="D117" s="74"/>
      <c r="E117" s="74"/>
      <c r="F117" s="74"/>
      <c r="G117" s="74"/>
      <c r="H117" s="74"/>
      <c r="I117" s="74"/>
      <c r="J117" s="74"/>
      <c r="K117" s="74"/>
      <c r="L117" s="74"/>
      <c r="M117" s="74"/>
      <c r="N117" s="74"/>
      <c r="O117" s="74"/>
      <c r="P117" s="75"/>
    </row>
    <row r="118" spans="1:16" ht="15" thickBot="1" x14ac:dyDescent="0.35">
      <c r="A118" s="76"/>
      <c r="B118" s="77"/>
      <c r="C118" s="77"/>
      <c r="D118" s="77"/>
      <c r="E118" s="77"/>
      <c r="F118" s="77"/>
      <c r="G118" s="77"/>
      <c r="H118" s="77"/>
      <c r="I118" s="77"/>
      <c r="J118" s="77"/>
      <c r="K118" s="77"/>
      <c r="L118" s="77"/>
      <c r="M118" s="77"/>
      <c r="N118" s="77"/>
      <c r="O118" s="77"/>
      <c r="P118" s="78"/>
    </row>
    <row r="120" spans="1:16" x14ac:dyDescent="0.3">
      <c r="B120" s="15"/>
      <c r="C120" s="15"/>
      <c r="D120" s="15"/>
      <c r="E120" s="15"/>
      <c r="F120" s="15"/>
      <c r="G120" s="15"/>
    </row>
    <row r="121" spans="1:16" x14ac:dyDescent="0.3">
      <c r="B121" s="79" t="s">
        <v>34</v>
      </c>
      <c r="C121" s="79"/>
      <c r="D121" s="79"/>
      <c r="E121" s="79"/>
      <c r="F121" s="15"/>
      <c r="G121" s="15"/>
    </row>
    <row r="122" spans="1:16" x14ac:dyDescent="0.3">
      <c r="B122" s="79"/>
      <c r="C122" s="79"/>
      <c r="D122" s="79"/>
      <c r="E122" s="79"/>
      <c r="F122" s="15"/>
      <c r="G122" s="15"/>
    </row>
  </sheetData>
  <sheetProtection autoFilter="0" pivotTables="0"/>
  <mergeCells count="36">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105:B105"/>
    <mergeCell ref="C105:G105"/>
    <mergeCell ref="A96:F97"/>
    <mergeCell ref="A98:F98"/>
    <mergeCell ref="A99:B99"/>
    <mergeCell ref="C99:F99"/>
    <mergeCell ref="A100:B100"/>
    <mergeCell ref="C100:F100"/>
    <mergeCell ref="A101:B101"/>
    <mergeCell ref="C101:F101"/>
    <mergeCell ref="A103:G103"/>
    <mergeCell ref="A104:B104"/>
    <mergeCell ref="C104:G104"/>
    <mergeCell ref="B121:E122"/>
    <mergeCell ref="A106:B106"/>
    <mergeCell ref="C106:G106"/>
    <mergeCell ref="A107:P107"/>
    <mergeCell ref="A108:P108"/>
    <mergeCell ref="A109:P109"/>
    <mergeCell ref="A110:P118"/>
  </mergeCells>
  <pageMargins left="0.25" right="0.25" top="0.75" bottom="0.75" header="0.3" footer="0.3"/>
  <pageSetup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F9AD-D4EE-4E47-A1AB-870919CE13EA}">
  <sheetPr>
    <pageSetUpPr fitToPage="1"/>
  </sheetPr>
  <dimension ref="A1:P122"/>
  <sheetViews>
    <sheetView topLeftCell="A65" zoomScale="85" zoomScaleNormal="85" workbookViewId="0">
      <selection activeCell="D94" sqref="D94"/>
    </sheetView>
  </sheetViews>
  <sheetFormatPr baseColWidth="10" defaultRowHeight="14.4" x14ac:dyDescent="0.3"/>
  <cols>
    <col min="1" max="1" width="18" bestFit="1" customWidth="1"/>
    <col min="2" max="2" width="56.44140625" customWidth="1"/>
    <col min="3" max="3" width="18.33203125" bestFit="1" customWidth="1"/>
    <col min="4" max="4" width="24.5546875" bestFit="1" customWidth="1"/>
    <col min="5" max="5" width="11.44140625" bestFit="1" customWidth="1"/>
    <col min="6" max="6" width="10.109375" bestFit="1" customWidth="1"/>
    <col min="7" max="7" width="21.5546875" customWidth="1"/>
    <col min="8" max="11" width="6.33203125" customWidth="1"/>
    <col min="12" max="12" width="10" bestFit="1" customWidth="1"/>
    <col min="13" max="13" width="13.88671875" bestFit="1" customWidth="1"/>
    <col min="14" max="14" width="19" customWidth="1"/>
    <col min="15" max="15" width="14.5546875" customWidth="1"/>
    <col min="16" max="16" width="29" customWidth="1"/>
  </cols>
  <sheetData>
    <row r="1" spans="1:16" ht="21" x14ac:dyDescent="0.4">
      <c r="A1" s="80" t="s">
        <v>31</v>
      </c>
      <c r="B1" s="81"/>
      <c r="C1" s="81"/>
      <c r="D1" s="81"/>
      <c r="E1" s="81"/>
      <c r="F1" s="81"/>
      <c r="G1" s="81"/>
      <c r="H1" s="81"/>
      <c r="I1" s="81"/>
      <c r="J1" s="81"/>
      <c r="K1" s="81"/>
      <c r="L1" s="81"/>
      <c r="M1" s="81"/>
      <c r="N1" s="81"/>
      <c r="O1" s="81"/>
      <c r="P1" s="82"/>
    </row>
    <row r="2" spans="1:16" ht="21" x14ac:dyDescent="0.4">
      <c r="A2" s="83" t="s">
        <v>128</v>
      </c>
      <c r="B2" s="84"/>
      <c r="C2" s="84"/>
      <c r="D2" s="84"/>
      <c r="E2" s="84"/>
      <c r="F2" s="84"/>
      <c r="G2" s="84"/>
      <c r="H2" s="84"/>
      <c r="I2" s="84"/>
      <c r="J2" s="84"/>
      <c r="K2" s="84"/>
      <c r="L2" s="84"/>
      <c r="M2" s="84"/>
      <c r="N2" s="84"/>
      <c r="O2" s="84"/>
      <c r="P2" s="85"/>
    </row>
    <row r="3" spans="1:16" ht="21.6" thickBot="1" x14ac:dyDescent="0.45">
      <c r="A3" s="86" t="s">
        <v>35</v>
      </c>
      <c r="B3" s="87"/>
      <c r="C3" s="87"/>
      <c r="D3" s="87"/>
      <c r="E3" s="87"/>
      <c r="F3" s="87"/>
      <c r="G3" s="87"/>
      <c r="H3" s="87"/>
      <c r="I3" s="87"/>
      <c r="J3" s="87"/>
      <c r="K3" s="87"/>
      <c r="L3" s="87"/>
      <c r="M3" s="87"/>
      <c r="N3" s="87"/>
      <c r="O3" s="87"/>
      <c r="P3" s="88"/>
    </row>
    <row r="4" spans="1:16" ht="46.5" customHeight="1" thickBot="1" x14ac:dyDescent="0.35">
      <c r="A4" s="89" t="s">
        <v>0</v>
      </c>
      <c r="B4" s="89" t="s">
        <v>1</v>
      </c>
      <c r="C4" s="89" t="s">
        <v>2</v>
      </c>
      <c r="D4" s="89" t="s">
        <v>3</v>
      </c>
      <c r="E4" s="89" t="s">
        <v>4</v>
      </c>
      <c r="F4" s="89" t="s">
        <v>5</v>
      </c>
      <c r="G4" s="89" t="s">
        <v>6</v>
      </c>
      <c r="H4" s="91" t="s">
        <v>7</v>
      </c>
      <c r="I4" s="92"/>
      <c r="J4" s="92"/>
      <c r="K4" s="93"/>
      <c r="L4" s="59" t="s">
        <v>8</v>
      </c>
      <c r="M4" s="59" t="s">
        <v>9</v>
      </c>
      <c r="N4" s="59" t="s">
        <v>10</v>
      </c>
      <c r="O4" s="59" t="s">
        <v>11</v>
      </c>
      <c r="P4" s="59" t="s">
        <v>12</v>
      </c>
    </row>
    <row r="5" spans="1:16" ht="46.5" customHeight="1" thickBot="1" x14ac:dyDescent="0.35">
      <c r="A5" s="90"/>
      <c r="B5" s="90"/>
      <c r="C5" s="90"/>
      <c r="D5" s="90"/>
      <c r="E5" s="90"/>
      <c r="F5" s="90"/>
      <c r="G5" s="90"/>
      <c r="H5" s="1" t="s">
        <v>13</v>
      </c>
      <c r="I5" s="1" t="s">
        <v>14</v>
      </c>
      <c r="J5" s="1" t="s">
        <v>15</v>
      </c>
      <c r="K5" s="1" t="s">
        <v>16</v>
      </c>
      <c r="L5" s="60"/>
      <c r="M5" s="60"/>
      <c r="N5" s="60"/>
      <c r="O5" s="60"/>
      <c r="P5" s="60"/>
    </row>
    <row r="6" spans="1:16" x14ac:dyDescent="0.3">
      <c r="A6" s="2">
        <v>211</v>
      </c>
      <c r="B6" s="16" t="s">
        <v>36</v>
      </c>
      <c r="C6" s="17">
        <f>40000*0.335+40.94</f>
        <v>13440.94</v>
      </c>
      <c r="D6" s="17">
        <v>40000</v>
      </c>
      <c r="E6" s="2"/>
      <c r="F6" s="2" t="s">
        <v>124</v>
      </c>
      <c r="G6" s="2" t="s">
        <v>19</v>
      </c>
      <c r="H6" s="3">
        <v>0.25</v>
      </c>
      <c r="I6" s="3">
        <v>0.25</v>
      </c>
      <c r="J6" s="3">
        <v>0.25</v>
      </c>
      <c r="K6" s="3">
        <v>0.25</v>
      </c>
      <c r="L6" s="4">
        <v>2022</v>
      </c>
      <c r="M6" s="4" t="s">
        <v>119</v>
      </c>
      <c r="N6" s="4" t="s">
        <v>120</v>
      </c>
      <c r="O6" s="4">
        <v>0</v>
      </c>
      <c r="P6" s="5" t="s">
        <v>22</v>
      </c>
    </row>
    <row r="7" spans="1:16" x14ac:dyDescent="0.3">
      <c r="A7" s="2">
        <v>213</v>
      </c>
      <c r="B7" s="16" t="s">
        <v>37</v>
      </c>
      <c r="C7" s="17">
        <f>1500*0.335</f>
        <v>502.50000000000006</v>
      </c>
      <c r="D7" s="17">
        <v>1500</v>
      </c>
      <c r="E7" s="2"/>
      <c r="F7" s="2" t="s">
        <v>124</v>
      </c>
      <c r="G7" s="2" t="s">
        <v>19</v>
      </c>
      <c r="H7" s="3">
        <v>0.25</v>
      </c>
      <c r="I7" s="3">
        <v>0.25</v>
      </c>
      <c r="J7" s="3">
        <v>0.25</v>
      </c>
      <c r="K7" s="3">
        <v>0.25</v>
      </c>
      <c r="L7" s="4">
        <v>2022</v>
      </c>
      <c r="M7" s="4" t="s">
        <v>119</v>
      </c>
      <c r="N7" s="4" t="s">
        <v>120</v>
      </c>
      <c r="O7" s="4">
        <v>0</v>
      </c>
      <c r="P7" s="5" t="s">
        <v>22</v>
      </c>
    </row>
    <row r="8" spans="1:16" ht="28.8" x14ac:dyDescent="0.3">
      <c r="A8" s="2">
        <v>214</v>
      </c>
      <c r="B8" s="16" t="s">
        <v>38</v>
      </c>
      <c r="C8" s="17">
        <f>45000*0.335</f>
        <v>15075</v>
      </c>
      <c r="D8" s="17">
        <v>45000</v>
      </c>
      <c r="E8" s="2"/>
      <c r="F8" s="2" t="s">
        <v>124</v>
      </c>
      <c r="G8" s="2" t="s">
        <v>19</v>
      </c>
      <c r="H8" s="3">
        <v>0.25</v>
      </c>
      <c r="I8" s="3">
        <v>0.25</v>
      </c>
      <c r="J8" s="3">
        <v>0.25</v>
      </c>
      <c r="K8" s="3">
        <v>0.25</v>
      </c>
      <c r="L8" s="4">
        <v>2022</v>
      </c>
      <c r="M8" s="4" t="s">
        <v>119</v>
      </c>
      <c r="N8" s="4" t="s">
        <v>120</v>
      </c>
      <c r="O8" s="4">
        <v>0</v>
      </c>
      <c r="P8" s="5" t="s">
        <v>22</v>
      </c>
    </row>
    <row r="9" spans="1:16" x14ac:dyDescent="0.3">
      <c r="A9" s="2">
        <v>215</v>
      </c>
      <c r="B9" s="16" t="s">
        <v>39</v>
      </c>
      <c r="C9" s="17">
        <f>70000*0.335</f>
        <v>23450</v>
      </c>
      <c r="D9" s="17">
        <v>70000</v>
      </c>
      <c r="E9" s="2"/>
      <c r="F9" s="2" t="s">
        <v>124</v>
      </c>
      <c r="G9" s="2" t="s">
        <v>19</v>
      </c>
      <c r="H9" s="3">
        <v>0.25</v>
      </c>
      <c r="I9" s="3">
        <v>0.25</v>
      </c>
      <c r="J9" s="3">
        <v>0.25</v>
      </c>
      <c r="K9" s="3">
        <v>0.25</v>
      </c>
      <c r="L9" s="4">
        <v>2022</v>
      </c>
      <c r="M9" s="4" t="s">
        <v>119</v>
      </c>
      <c r="N9" s="4" t="s">
        <v>120</v>
      </c>
      <c r="O9" s="4">
        <v>0</v>
      </c>
      <c r="P9" s="5" t="s">
        <v>22</v>
      </c>
    </row>
    <row r="10" spans="1:16" x14ac:dyDescent="0.3">
      <c r="A10" s="2">
        <v>216</v>
      </c>
      <c r="B10" s="16" t="s">
        <v>40</v>
      </c>
      <c r="C10" s="17">
        <f>10500*0.335</f>
        <v>3517.5</v>
      </c>
      <c r="D10" s="17">
        <v>10500</v>
      </c>
      <c r="E10" s="2"/>
      <c r="F10" s="2" t="s">
        <v>124</v>
      </c>
      <c r="G10" s="2" t="s">
        <v>19</v>
      </c>
      <c r="H10" s="3">
        <v>0.25</v>
      </c>
      <c r="I10" s="3">
        <v>0.25</v>
      </c>
      <c r="J10" s="3">
        <v>0.25</v>
      </c>
      <c r="K10" s="3">
        <v>0.25</v>
      </c>
      <c r="L10" s="4">
        <v>2022</v>
      </c>
      <c r="M10" s="4" t="s">
        <v>119</v>
      </c>
      <c r="N10" s="4" t="s">
        <v>120</v>
      </c>
      <c r="O10" s="4">
        <v>0</v>
      </c>
      <c r="P10" s="5" t="s">
        <v>22</v>
      </c>
    </row>
    <row r="11" spans="1:16" x14ac:dyDescent="0.3">
      <c r="A11" s="2">
        <v>217</v>
      </c>
      <c r="B11" s="16" t="s">
        <v>41</v>
      </c>
      <c r="C11" s="17">
        <f>13000*0.335</f>
        <v>4355</v>
      </c>
      <c r="D11" s="17">
        <v>13000</v>
      </c>
      <c r="E11" s="2"/>
      <c r="F11" s="2" t="s">
        <v>124</v>
      </c>
      <c r="G11" s="2" t="s">
        <v>19</v>
      </c>
      <c r="H11" s="3">
        <v>0.25</v>
      </c>
      <c r="I11" s="3">
        <v>0.25</v>
      </c>
      <c r="J11" s="3">
        <v>0.25</v>
      </c>
      <c r="K11" s="3">
        <v>0.25</v>
      </c>
      <c r="L11" s="4">
        <v>2022</v>
      </c>
      <c r="M11" s="4" t="s">
        <v>119</v>
      </c>
      <c r="N11" s="4" t="s">
        <v>120</v>
      </c>
      <c r="O11" s="4">
        <v>0</v>
      </c>
      <c r="P11" s="5" t="s">
        <v>22</v>
      </c>
    </row>
    <row r="12" spans="1:16" ht="28.8" x14ac:dyDescent="0.3">
      <c r="A12" s="2">
        <v>221</v>
      </c>
      <c r="B12" s="16" t="s">
        <v>42</v>
      </c>
      <c r="C12" s="17">
        <f>35000*0.335</f>
        <v>11725</v>
      </c>
      <c r="D12" s="17">
        <v>35000</v>
      </c>
      <c r="E12" s="2"/>
      <c r="F12" s="2" t="s">
        <v>124</v>
      </c>
      <c r="G12" s="2" t="s">
        <v>19</v>
      </c>
      <c r="H12" s="3">
        <v>0.25</v>
      </c>
      <c r="I12" s="3">
        <v>0.25</v>
      </c>
      <c r="J12" s="3">
        <v>0.25</v>
      </c>
      <c r="K12" s="3">
        <v>0.25</v>
      </c>
      <c r="L12" s="4">
        <v>2022</v>
      </c>
      <c r="M12" s="4" t="s">
        <v>119</v>
      </c>
      <c r="N12" s="4" t="s">
        <v>120</v>
      </c>
      <c r="O12" s="4">
        <v>0</v>
      </c>
      <c r="P12" s="5" t="s">
        <v>22</v>
      </c>
    </row>
    <row r="13" spans="1:16" x14ac:dyDescent="0.3">
      <c r="A13" s="2">
        <v>223</v>
      </c>
      <c r="B13" s="16" t="s">
        <v>121</v>
      </c>
      <c r="C13" s="17">
        <f>1000*0.335</f>
        <v>335</v>
      </c>
      <c r="D13" s="17">
        <v>1000</v>
      </c>
      <c r="E13" s="2">
        <v>4</v>
      </c>
      <c r="F13" s="2" t="s">
        <v>124</v>
      </c>
      <c r="G13" s="2" t="s">
        <v>19</v>
      </c>
      <c r="H13" s="3">
        <v>0.25</v>
      </c>
      <c r="I13" s="3">
        <v>0.25</v>
      </c>
      <c r="J13" s="3">
        <v>0.25</v>
      </c>
      <c r="K13" s="3">
        <v>0.25</v>
      </c>
      <c r="L13" s="4">
        <v>2022</v>
      </c>
      <c r="M13" s="4" t="s">
        <v>119</v>
      </c>
      <c r="N13" s="4" t="s">
        <v>120</v>
      </c>
      <c r="O13" s="4">
        <v>0</v>
      </c>
      <c r="P13" s="5" t="s">
        <v>22</v>
      </c>
    </row>
    <row r="14" spans="1:16" x14ac:dyDescent="0.3">
      <c r="A14" s="2">
        <v>242</v>
      </c>
      <c r="B14" s="16" t="s">
        <v>43</v>
      </c>
      <c r="C14" s="17">
        <f>500*0.335</f>
        <v>167.5</v>
      </c>
      <c r="D14" s="17">
        <v>500</v>
      </c>
      <c r="E14" s="2">
        <v>1</v>
      </c>
      <c r="F14" s="2" t="s">
        <v>124</v>
      </c>
      <c r="G14" s="2" t="s">
        <v>19</v>
      </c>
      <c r="H14" s="3"/>
      <c r="I14" s="3">
        <v>1</v>
      </c>
      <c r="J14" s="3"/>
      <c r="K14" s="3"/>
      <c r="L14" s="4">
        <v>2022</v>
      </c>
      <c r="M14" s="4" t="s">
        <v>119</v>
      </c>
      <c r="N14" s="4" t="s">
        <v>120</v>
      </c>
      <c r="O14" s="4">
        <v>0</v>
      </c>
      <c r="P14" s="5" t="s">
        <v>22</v>
      </c>
    </row>
    <row r="15" spans="1:16" x14ac:dyDescent="0.3">
      <c r="A15" s="2">
        <v>243</v>
      </c>
      <c r="B15" s="16" t="s">
        <v>113</v>
      </c>
      <c r="C15" s="17">
        <f>500*0.335</f>
        <v>167.5</v>
      </c>
      <c r="D15" s="17">
        <v>500</v>
      </c>
      <c r="E15" s="2">
        <v>1</v>
      </c>
      <c r="F15" s="2" t="s">
        <v>124</v>
      </c>
      <c r="G15" s="2" t="s">
        <v>19</v>
      </c>
      <c r="H15" s="3"/>
      <c r="I15" s="3">
        <v>1</v>
      </c>
      <c r="J15" s="3"/>
      <c r="K15" s="3"/>
      <c r="L15" s="4">
        <v>2022</v>
      </c>
      <c r="M15" s="4" t="s">
        <v>119</v>
      </c>
      <c r="N15" s="4" t="s">
        <v>120</v>
      </c>
      <c r="O15" s="4">
        <v>0</v>
      </c>
      <c r="P15" s="5" t="s">
        <v>22</v>
      </c>
    </row>
    <row r="16" spans="1:16" x14ac:dyDescent="0.3">
      <c r="A16" s="2">
        <v>244</v>
      </c>
      <c r="B16" s="16" t="s">
        <v>114</v>
      </c>
      <c r="C16" s="17">
        <f>11000*0.335</f>
        <v>3685</v>
      </c>
      <c r="D16" s="17">
        <v>11000</v>
      </c>
      <c r="E16" s="2"/>
      <c r="F16" s="2" t="s">
        <v>124</v>
      </c>
      <c r="G16" s="2" t="s">
        <v>19</v>
      </c>
      <c r="H16" s="3">
        <v>0.25</v>
      </c>
      <c r="I16" s="3">
        <v>0.25</v>
      </c>
      <c r="J16" s="3">
        <v>0.25</v>
      </c>
      <c r="K16" s="3">
        <v>0.25</v>
      </c>
      <c r="L16" s="4">
        <v>2022</v>
      </c>
      <c r="M16" s="4" t="s">
        <v>119</v>
      </c>
      <c r="N16" s="4" t="s">
        <v>120</v>
      </c>
      <c r="O16" s="4">
        <v>0</v>
      </c>
      <c r="P16" s="5" t="s">
        <v>22</v>
      </c>
    </row>
    <row r="17" spans="1:16" x14ac:dyDescent="0.3">
      <c r="A17" s="2">
        <v>245</v>
      </c>
      <c r="B17" s="16" t="s">
        <v>44</v>
      </c>
      <c r="C17" s="17">
        <f>7500*0.335</f>
        <v>2512.5</v>
      </c>
      <c r="D17" s="17">
        <v>7500</v>
      </c>
      <c r="E17" s="2"/>
      <c r="F17" s="2" t="s">
        <v>124</v>
      </c>
      <c r="G17" s="2" t="s">
        <v>19</v>
      </c>
      <c r="H17" s="3">
        <v>0.25</v>
      </c>
      <c r="I17" s="3">
        <v>0.25</v>
      </c>
      <c r="J17" s="3">
        <v>0.25</v>
      </c>
      <c r="K17" s="3">
        <v>0.25</v>
      </c>
      <c r="L17" s="4">
        <v>2022</v>
      </c>
      <c r="M17" s="4" t="s">
        <v>119</v>
      </c>
      <c r="N17" s="4" t="s">
        <v>120</v>
      </c>
      <c r="O17" s="4">
        <v>0</v>
      </c>
      <c r="P17" s="5" t="s">
        <v>22</v>
      </c>
    </row>
    <row r="18" spans="1:16" x14ac:dyDescent="0.3">
      <c r="A18" s="2">
        <v>246</v>
      </c>
      <c r="B18" s="16" t="s">
        <v>45</v>
      </c>
      <c r="C18" s="17">
        <f>33000*0.335</f>
        <v>11055</v>
      </c>
      <c r="D18" s="17">
        <v>33000</v>
      </c>
      <c r="E18" s="2"/>
      <c r="F18" s="2" t="s">
        <v>124</v>
      </c>
      <c r="G18" s="2" t="s">
        <v>19</v>
      </c>
      <c r="H18" s="3">
        <v>0.25</v>
      </c>
      <c r="I18" s="3">
        <v>0.25</v>
      </c>
      <c r="J18" s="3">
        <v>0.25</v>
      </c>
      <c r="K18" s="3">
        <v>0.25</v>
      </c>
      <c r="L18" s="4">
        <v>2022</v>
      </c>
      <c r="M18" s="4" t="s">
        <v>119</v>
      </c>
      <c r="N18" s="4" t="s">
        <v>120</v>
      </c>
      <c r="O18" s="4">
        <v>0</v>
      </c>
      <c r="P18" s="5" t="s">
        <v>22</v>
      </c>
    </row>
    <row r="19" spans="1:16" x14ac:dyDescent="0.3">
      <c r="A19" s="2">
        <v>247</v>
      </c>
      <c r="B19" s="16" t="s">
        <v>46</v>
      </c>
      <c r="C19" s="17">
        <f>5000*0.335</f>
        <v>1675</v>
      </c>
      <c r="D19" s="17">
        <v>5000</v>
      </c>
      <c r="E19" s="2"/>
      <c r="F19" s="2" t="s">
        <v>124</v>
      </c>
      <c r="G19" s="2" t="s">
        <v>19</v>
      </c>
      <c r="H19" s="3">
        <v>0.25</v>
      </c>
      <c r="I19" s="3">
        <v>0.25</v>
      </c>
      <c r="J19" s="3">
        <v>0.25</v>
      </c>
      <c r="K19" s="3">
        <v>0.25</v>
      </c>
      <c r="L19" s="4">
        <v>2022</v>
      </c>
      <c r="M19" s="4" t="s">
        <v>119</v>
      </c>
      <c r="N19" s="4" t="s">
        <v>120</v>
      </c>
      <c r="O19" s="4">
        <v>0</v>
      </c>
      <c r="P19" s="5" t="s">
        <v>22</v>
      </c>
    </row>
    <row r="20" spans="1:16" x14ac:dyDescent="0.3">
      <c r="A20" s="2">
        <v>249</v>
      </c>
      <c r="B20" s="16" t="s">
        <v>47</v>
      </c>
      <c r="C20" s="17">
        <f>35000*0.335</f>
        <v>11725</v>
      </c>
      <c r="D20" s="17">
        <v>35000</v>
      </c>
      <c r="E20" s="2"/>
      <c r="F20" s="2" t="s">
        <v>124</v>
      </c>
      <c r="G20" s="2" t="s">
        <v>19</v>
      </c>
      <c r="H20" s="3">
        <v>0.25</v>
      </c>
      <c r="I20" s="3">
        <v>0.25</v>
      </c>
      <c r="J20" s="3">
        <v>0.25</v>
      </c>
      <c r="K20" s="3">
        <v>0.25</v>
      </c>
      <c r="L20" s="4">
        <v>2022</v>
      </c>
      <c r="M20" s="4" t="s">
        <v>119</v>
      </c>
      <c r="N20" s="4" t="s">
        <v>120</v>
      </c>
      <c r="O20" s="4">
        <v>0</v>
      </c>
      <c r="P20" s="5" t="s">
        <v>22</v>
      </c>
    </row>
    <row r="21" spans="1:16" x14ac:dyDescent="0.3">
      <c r="A21" s="2">
        <v>252</v>
      </c>
      <c r="B21" s="16" t="s">
        <v>48</v>
      </c>
      <c r="C21" s="17">
        <f>15000*0.335</f>
        <v>5025</v>
      </c>
      <c r="D21" s="17">
        <v>15000</v>
      </c>
      <c r="E21" s="2"/>
      <c r="F21" s="2" t="s">
        <v>122</v>
      </c>
      <c r="G21" s="2" t="s">
        <v>19</v>
      </c>
      <c r="H21" s="3">
        <v>0.25</v>
      </c>
      <c r="I21" s="3">
        <v>0.25</v>
      </c>
      <c r="J21" s="3">
        <v>0.25</v>
      </c>
      <c r="K21" s="3">
        <v>0.25</v>
      </c>
      <c r="L21" s="4">
        <v>2022</v>
      </c>
      <c r="M21" s="4" t="s">
        <v>119</v>
      </c>
      <c r="N21" s="4" t="s">
        <v>120</v>
      </c>
      <c r="O21" s="4">
        <v>0</v>
      </c>
      <c r="P21" s="5" t="s">
        <v>22</v>
      </c>
    </row>
    <row r="22" spans="1:16" ht="28.8" x14ac:dyDescent="0.3">
      <c r="A22" s="2">
        <v>253</v>
      </c>
      <c r="B22" s="16" t="s">
        <v>49</v>
      </c>
      <c r="C22" s="17">
        <f>12000*0.335</f>
        <v>4020.0000000000005</v>
      </c>
      <c r="D22" s="17">
        <v>12000</v>
      </c>
      <c r="E22" s="2"/>
      <c r="F22" s="2" t="s">
        <v>124</v>
      </c>
      <c r="G22" s="2" t="s">
        <v>19</v>
      </c>
      <c r="H22" s="3">
        <v>0.25</v>
      </c>
      <c r="I22" s="3">
        <v>0.25</v>
      </c>
      <c r="J22" s="3">
        <v>0.25</v>
      </c>
      <c r="K22" s="3">
        <v>0.25</v>
      </c>
      <c r="L22" s="4">
        <v>2022</v>
      </c>
      <c r="M22" s="4" t="s">
        <v>119</v>
      </c>
      <c r="N22" s="4" t="s">
        <v>120</v>
      </c>
      <c r="O22" s="4">
        <v>0</v>
      </c>
      <c r="P22" s="5" t="s">
        <v>22</v>
      </c>
    </row>
    <row r="23" spans="1:16" x14ac:dyDescent="0.3">
      <c r="A23" s="2">
        <v>255</v>
      </c>
      <c r="B23" s="16" t="s">
        <v>50</v>
      </c>
      <c r="C23" s="17">
        <f>1200*0.335</f>
        <v>402</v>
      </c>
      <c r="D23" s="17">
        <v>1200</v>
      </c>
      <c r="E23" s="2">
        <v>3</v>
      </c>
      <c r="F23" s="2" t="s">
        <v>124</v>
      </c>
      <c r="G23" s="2" t="s">
        <v>19</v>
      </c>
      <c r="H23" s="3">
        <v>0.5</v>
      </c>
      <c r="I23" s="3"/>
      <c r="J23" s="3">
        <v>0.5</v>
      </c>
      <c r="K23" s="3"/>
      <c r="L23" s="4">
        <v>2022</v>
      </c>
      <c r="M23" s="4" t="s">
        <v>119</v>
      </c>
      <c r="N23" s="4" t="s">
        <v>120</v>
      </c>
      <c r="O23" s="4">
        <v>0</v>
      </c>
      <c r="P23" s="5"/>
    </row>
    <row r="24" spans="1:16" x14ac:dyDescent="0.3">
      <c r="A24" s="2">
        <v>256</v>
      </c>
      <c r="B24" s="16" t="s">
        <v>51</v>
      </c>
      <c r="C24" s="17">
        <f>11500*0.335</f>
        <v>3852.5000000000005</v>
      </c>
      <c r="D24" s="17">
        <v>11500</v>
      </c>
      <c r="E24" s="2"/>
      <c r="F24" s="2" t="s">
        <v>124</v>
      </c>
      <c r="G24" s="2" t="s">
        <v>19</v>
      </c>
      <c r="H24" s="3">
        <v>0.25</v>
      </c>
      <c r="I24" s="3">
        <v>0.25</v>
      </c>
      <c r="J24" s="3">
        <v>0.25</v>
      </c>
      <c r="K24" s="3">
        <v>0.25</v>
      </c>
      <c r="L24" s="4">
        <v>2022</v>
      </c>
      <c r="M24" s="4" t="s">
        <v>119</v>
      </c>
      <c r="N24" s="4" t="s">
        <v>120</v>
      </c>
      <c r="O24" s="4">
        <v>0</v>
      </c>
      <c r="P24" s="5" t="s">
        <v>22</v>
      </c>
    </row>
    <row r="25" spans="1:16" x14ac:dyDescent="0.3">
      <c r="A25" s="2">
        <v>259</v>
      </c>
      <c r="B25" s="16" t="s">
        <v>52</v>
      </c>
      <c r="C25" s="17"/>
      <c r="D25" s="17"/>
      <c r="E25" s="2"/>
      <c r="F25" s="2"/>
      <c r="G25" s="2"/>
      <c r="H25" s="3"/>
      <c r="I25" s="3"/>
      <c r="J25" s="3"/>
      <c r="K25" s="3"/>
      <c r="L25" s="4"/>
      <c r="M25" s="4"/>
      <c r="N25" s="4"/>
      <c r="O25" s="4"/>
      <c r="P25" s="5"/>
    </row>
    <row r="26" spans="1:16" x14ac:dyDescent="0.3">
      <c r="A26" s="2">
        <v>261</v>
      </c>
      <c r="B26" s="16" t="s">
        <v>53</v>
      </c>
      <c r="C26" s="17">
        <f>222506*0.335</f>
        <v>74539.510000000009</v>
      </c>
      <c r="D26" s="17">
        <v>222506</v>
      </c>
      <c r="E26" s="2"/>
      <c r="F26" s="2" t="s">
        <v>123</v>
      </c>
      <c r="G26" s="2" t="s">
        <v>19</v>
      </c>
      <c r="H26" s="3">
        <v>0.25</v>
      </c>
      <c r="I26" s="3">
        <v>0.25</v>
      </c>
      <c r="J26" s="3">
        <v>0.25</v>
      </c>
      <c r="K26" s="3">
        <v>0.25</v>
      </c>
      <c r="L26" s="4">
        <v>2022</v>
      </c>
      <c r="M26" s="4" t="s">
        <v>119</v>
      </c>
      <c r="N26" s="4" t="s">
        <v>120</v>
      </c>
      <c r="O26" s="4">
        <v>0</v>
      </c>
      <c r="P26" s="5" t="s">
        <v>22</v>
      </c>
    </row>
    <row r="27" spans="1:16" x14ac:dyDescent="0.3">
      <c r="A27" s="2">
        <v>271</v>
      </c>
      <c r="B27" s="16" t="s">
        <v>54</v>
      </c>
      <c r="C27" s="17">
        <f>44500*0.335</f>
        <v>14907.5</v>
      </c>
      <c r="D27" s="17">
        <v>44500</v>
      </c>
      <c r="E27" s="2"/>
      <c r="F27" s="2" t="s">
        <v>124</v>
      </c>
      <c r="G27" s="2" t="s">
        <v>19</v>
      </c>
      <c r="H27" s="3">
        <v>0.25</v>
      </c>
      <c r="I27" s="3">
        <v>0.25</v>
      </c>
      <c r="J27" s="3">
        <v>0.25</v>
      </c>
      <c r="K27" s="3">
        <v>0.25</v>
      </c>
      <c r="L27" s="4">
        <v>2022</v>
      </c>
      <c r="M27" s="4" t="s">
        <v>119</v>
      </c>
      <c r="N27" s="4" t="s">
        <v>120</v>
      </c>
      <c r="O27" s="4">
        <v>0</v>
      </c>
      <c r="P27" s="5" t="s">
        <v>22</v>
      </c>
    </row>
    <row r="28" spans="1:16" x14ac:dyDescent="0.3">
      <c r="A28" s="2">
        <v>272</v>
      </c>
      <c r="B28" s="16" t="s">
        <v>55</v>
      </c>
      <c r="C28" s="17">
        <f>15000*0.335</f>
        <v>5025</v>
      </c>
      <c r="D28" s="17">
        <v>15000</v>
      </c>
      <c r="E28" s="2"/>
      <c r="F28" s="2" t="s">
        <v>124</v>
      </c>
      <c r="G28" s="2" t="s">
        <v>19</v>
      </c>
      <c r="H28" s="3">
        <v>0.25</v>
      </c>
      <c r="I28" s="3">
        <v>0.25</v>
      </c>
      <c r="J28" s="3">
        <v>0.25</v>
      </c>
      <c r="K28" s="3">
        <v>0.25</v>
      </c>
      <c r="L28" s="4">
        <v>2022</v>
      </c>
      <c r="M28" s="4" t="s">
        <v>119</v>
      </c>
      <c r="N28" s="4" t="s">
        <v>120</v>
      </c>
      <c r="O28" s="4">
        <v>0</v>
      </c>
      <c r="P28" s="5" t="s">
        <v>22</v>
      </c>
    </row>
    <row r="29" spans="1:16" x14ac:dyDescent="0.3">
      <c r="A29" s="2">
        <v>273</v>
      </c>
      <c r="B29" s="16" t="s">
        <v>56</v>
      </c>
      <c r="C29" s="17"/>
      <c r="D29" s="17"/>
      <c r="E29" s="2"/>
      <c r="F29" s="2"/>
      <c r="G29" s="2"/>
      <c r="H29" s="3"/>
      <c r="I29" s="3"/>
      <c r="J29" s="3"/>
      <c r="K29" s="3"/>
      <c r="L29" s="4"/>
      <c r="M29" s="4"/>
      <c r="N29" s="4"/>
      <c r="O29" s="4"/>
      <c r="P29" s="5"/>
    </row>
    <row r="30" spans="1:16" x14ac:dyDescent="0.3">
      <c r="A30" s="2">
        <v>274</v>
      </c>
      <c r="B30" s="16" t="s">
        <v>57</v>
      </c>
      <c r="C30" s="17">
        <f>4000*0.335</f>
        <v>1340</v>
      </c>
      <c r="D30" s="17">
        <v>4000</v>
      </c>
      <c r="E30" s="2">
        <v>4</v>
      </c>
      <c r="F30" s="2" t="s">
        <v>124</v>
      </c>
      <c r="G30" s="2" t="s">
        <v>19</v>
      </c>
      <c r="H30" s="3">
        <v>0.25</v>
      </c>
      <c r="I30" s="3">
        <v>0.25</v>
      </c>
      <c r="J30" s="3">
        <v>0.25</v>
      </c>
      <c r="K30" s="3">
        <v>0.25</v>
      </c>
      <c r="L30" s="4">
        <v>2022</v>
      </c>
      <c r="M30" s="4" t="s">
        <v>119</v>
      </c>
      <c r="N30" s="4" t="s">
        <v>120</v>
      </c>
      <c r="O30" s="4">
        <v>0</v>
      </c>
      <c r="P30" s="5" t="s">
        <v>22</v>
      </c>
    </row>
    <row r="31" spans="1:16" x14ac:dyDescent="0.3">
      <c r="A31" s="2">
        <v>291</v>
      </c>
      <c r="B31" s="16" t="s">
        <v>58</v>
      </c>
      <c r="C31" s="17">
        <f>8000*0.335</f>
        <v>2680</v>
      </c>
      <c r="D31" s="17">
        <v>8000</v>
      </c>
      <c r="E31" s="2">
        <v>4</v>
      </c>
      <c r="F31" s="2" t="s">
        <v>124</v>
      </c>
      <c r="G31" s="2" t="s">
        <v>19</v>
      </c>
      <c r="H31" s="3">
        <v>0.25</v>
      </c>
      <c r="I31" s="3">
        <v>0.25</v>
      </c>
      <c r="J31" s="3">
        <v>0.25</v>
      </c>
      <c r="K31" s="3">
        <v>0.25</v>
      </c>
      <c r="L31" s="4">
        <v>2022</v>
      </c>
      <c r="M31" s="4" t="s">
        <v>119</v>
      </c>
      <c r="N31" s="4" t="s">
        <v>120</v>
      </c>
      <c r="O31" s="4">
        <v>0</v>
      </c>
      <c r="P31" s="5" t="s">
        <v>22</v>
      </c>
    </row>
    <row r="32" spans="1:16" x14ac:dyDescent="0.3">
      <c r="A32" s="2">
        <v>292</v>
      </c>
      <c r="B32" s="16" t="s">
        <v>59</v>
      </c>
      <c r="C32" s="17">
        <f>1500*0.335</f>
        <v>502.50000000000006</v>
      </c>
      <c r="D32" s="17">
        <v>1500</v>
      </c>
      <c r="E32" s="2">
        <v>2</v>
      </c>
      <c r="F32" s="2" t="s">
        <v>124</v>
      </c>
      <c r="G32" s="2" t="s">
        <v>19</v>
      </c>
      <c r="H32" s="3"/>
      <c r="I32" s="3">
        <v>1</v>
      </c>
      <c r="J32" s="3"/>
      <c r="K32" s="3"/>
      <c r="L32" s="4">
        <v>2022</v>
      </c>
      <c r="M32" s="4" t="s">
        <v>119</v>
      </c>
      <c r="N32" s="4" t="s">
        <v>120</v>
      </c>
      <c r="O32" s="4">
        <v>0</v>
      </c>
      <c r="P32" s="5" t="s">
        <v>22</v>
      </c>
    </row>
    <row r="33" spans="1:16" x14ac:dyDescent="0.3">
      <c r="A33" s="2">
        <v>293</v>
      </c>
      <c r="B33" s="16" t="s">
        <v>115</v>
      </c>
      <c r="C33" s="17">
        <f>14700*0.335</f>
        <v>4924.5</v>
      </c>
      <c r="D33" s="17">
        <v>14700</v>
      </c>
      <c r="E33" s="2"/>
      <c r="F33" s="2" t="s">
        <v>124</v>
      </c>
      <c r="G33" s="2" t="s">
        <v>19</v>
      </c>
      <c r="H33" s="3">
        <v>0.25</v>
      </c>
      <c r="I33" s="3">
        <v>0.25</v>
      </c>
      <c r="J33" s="3">
        <v>0.25</v>
      </c>
      <c r="K33" s="3">
        <v>0.25</v>
      </c>
      <c r="L33" s="4">
        <v>2022</v>
      </c>
      <c r="M33" s="4" t="s">
        <v>119</v>
      </c>
      <c r="N33" s="4" t="s">
        <v>120</v>
      </c>
      <c r="O33" s="4">
        <v>0</v>
      </c>
      <c r="P33" s="5" t="s">
        <v>22</v>
      </c>
    </row>
    <row r="34" spans="1:16" x14ac:dyDescent="0.3">
      <c r="A34" s="2">
        <v>294</v>
      </c>
      <c r="B34" s="16" t="s">
        <v>60</v>
      </c>
      <c r="C34" s="17">
        <f>22000*0.335</f>
        <v>7370</v>
      </c>
      <c r="D34" s="17">
        <v>22000</v>
      </c>
      <c r="E34" s="2"/>
      <c r="F34" s="2" t="s">
        <v>124</v>
      </c>
      <c r="G34" s="2" t="s">
        <v>19</v>
      </c>
      <c r="H34" s="3">
        <v>0.25</v>
      </c>
      <c r="I34" s="3">
        <v>0.25</v>
      </c>
      <c r="J34" s="3">
        <v>0.25</v>
      </c>
      <c r="K34" s="3">
        <v>0.25</v>
      </c>
      <c r="L34" s="4">
        <v>2022</v>
      </c>
      <c r="M34" s="4" t="s">
        <v>119</v>
      </c>
      <c r="N34" s="4" t="s">
        <v>120</v>
      </c>
      <c r="O34" s="4">
        <v>0</v>
      </c>
      <c r="P34" s="5" t="s">
        <v>22</v>
      </c>
    </row>
    <row r="35" spans="1:16" ht="28.8" x14ac:dyDescent="0.3">
      <c r="A35" s="2">
        <v>295</v>
      </c>
      <c r="B35" s="16" t="s">
        <v>61</v>
      </c>
      <c r="C35" s="17">
        <f>600*0.335</f>
        <v>201</v>
      </c>
      <c r="D35" s="17">
        <v>600</v>
      </c>
      <c r="E35" s="2">
        <v>1</v>
      </c>
      <c r="F35" s="2" t="s">
        <v>124</v>
      </c>
      <c r="G35" s="2" t="s">
        <v>19</v>
      </c>
      <c r="H35" s="3"/>
      <c r="I35" s="3"/>
      <c r="J35" s="3">
        <v>1</v>
      </c>
      <c r="K35" s="3"/>
      <c r="L35" s="4">
        <v>2022</v>
      </c>
      <c r="M35" s="4" t="s">
        <v>119</v>
      </c>
      <c r="N35" s="4" t="s">
        <v>120</v>
      </c>
      <c r="O35" s="4">
        <v>0</v>
      </c>
      <c r="P35" s="5" t="s">
        <v>22</v>
      </c>
    </row>
    <row r="36" spans="1:16" x14ac:dyDescent="0.3">
      <c r="A36" s="2">
        <v>296</v>
      </c>
      <c r="B36" s="16" t="s">
        <v>62</v>
      </c>
      <c r="C36" s="17">
        <f>27300*0.335</f>
        <v>9145.5</v>
      </c>
      <c r="D36" s="17">
        <v>27300</v>
      </c>
      <c r="E36" s="2"/>
      <c r="F36" s="2" t="s">
        <v>124</v>
      </c>
      <c r="G36" s="2" t="s">
        <v>19</v>
      </c>
      <c r="H36" s="3"/>
      <c r="I36" s="3"/>
      <c r="J36" s="3">
        <v>0.5</v>
      </c>
      <c r="K36" s="3">
        <v>0.5</v>
      </c>
      <c r="L36" s="4">
        <v>2022</v>
      </c>
      <c r="M36" s="4" t="s">
        <v>119</v>
      </c>
      <c r="N36" s="4" t="s">
        <v>120</v>
      </c>
      <c r="O36" s="4">
        <v>0</v>
      </c>
      <c r="P36" s="5" t="s">
        <v>22</v>
      </c>
    </row>
    <row r="37" spans="1:16" x14ac:dyDescent="0.3">
      <c r="A37" s="2">
        <v>298</v>
      </c>
      <c r="B37" s="16" t="s">
        <v>63</v>
      </c>
      <c r="C37" s="17">
        <f>1530*0.335</f>
        <v>512.55000000000007</v>
      </c>
      <c r="D37" s="17">
        <v>1530</v>
      </c>
      <c r="E37" s="2">
        <v>2</v>
      </c>
      <c r="F37" s="2" t="s">
        <v>124</v>
      </c>
      <c r="G37" s="2" t="s">
        <v>19</v>
      </c>
      <c r="H37" s="3"/>
      <c r="I37" s="3">
        <v>1</v>
      </c>
      <c r="J37" s="3"/>
      <c r="K37" s="3"/>
      <c r="L37" s="4">
        <v>2022</v>
      </c>
      <c r="M37" s="4" t="s">
        <v>119</v>
      </c>
      <c r="N37" s="4" t="s">
        <v>120</v>
      </c>
      <c r="O37" s="4">
        <v>0</v>
      </c>
      <c r="P37" s="5" t="s">
        <v>22</v>
      </c>
    </row>
    <row r="38" spans="1:16" s="26" customFormat="1" x14ac:dyDescent="0.3">
      <c r="A38" s="20"/>
      <c r="B38" s="21" t="s">
        <v>64</v>
      </c>
      <c r="C38" s="22">
        <f>SUM(C6:C37)</f>
        <v>237836</v>
      </c>
      <c r="D38" s="22">
        <f>SUM(D6:D37)</f>
        <v>709836</v>
      </c>
      <c r="E38" s="31">
        <f>D38*0.335</f>
        <v>237795.06000000003</v>
      </c>
      <c r="F38" s="20"/>
      <c r="G38" s="20"/>
      <c r="H38" s="23"/>
      <c r="I38" s="23"/>
      <c r="J38" s="23"/>
      <c r="K38" s="23"/>
      <c r="L38" s="24"/>
      <c r="M38" s="24"/>
      <c r="N38" s="24"/>
      <c r="O38" s="24"/>
      <c r="P38" s="25"/>
    </row>
    <row r="39" spans="1:16" x14ac:dyDescent="0.3">
      <c r="A39" s="2">
        <v>311</v>
      </c>
      <c r="B39" s="16" t="s">
        <v>65</v>
      </c>
      <c r="C39" s="17">
        <v>249000</v>
      </c>
      <c r="D39" s="17">
        <f>C39*$A$81-5</f>
        <v>139621.75</v>
      </c>
      <c r="E39" s="2">
        <v>12</v>
      </c>
      <c r="F39" s="2" t="s">
        <v>125</v>
      </c>
      <c r="G39" s="2" t="s">
        <v>19</v>
      </c>
      <c r="H39" s="3">
        <v>0.25</v>
      </c>
      <c r="I39" s="3">
        <v>0.25</v>
      </c>
      <c r="J39" s="3">
        <v>0.25</v>
      </c>
      <c r="K39" s="3">
        <v>0.25</v>
      </c>
      <c r="L39" s="4">
        <v>2022</v>
      </c>
      <c r="M39" s="4" t="s">
        <v>119</v>
      </c>
      <c r="N39" s="4" t="s">
        <v>120</v>
      </c>
      <c r="O39" s="4">
        <v>0</v>
      </c>
      <c r="P39" s="5" t="s">
        <v>22</v>
      </c>
    </row>
    <row r="40" spans="1:16" x14ac:dyDescent="0.3">
      <c r="A40" s="2">
        <v>314</v>
      </c>
      <c r="B40" s="16" t="s">
        <v>66</v>
      </c>
      <c r="C40" s="17"/>
      <c r="D40" s="17"/>
      <c r="E40" s="2"/>
      <c r="F40" s="2"/>
      <c r="G40" s="2"/>
      <c r="H40" s="3"/>
      <c r="I40" s="3"/>
      <c r="J40" s="3"/>
      <c r="K40" s="3"/>
      <c r="L40" s="4"/>
      <c r="M40" s="4"/>
      <c r="N40" s="4"/>
      <c r="O40" s="4"/>
      <c r="P40" s="5"/>
    </row>
    <row r="41" spans="1:16" x14ac:dyDescent="0.3">
      <c r="A41" s="2">
        <v>317</v>
      </c>
      <c r="B41" s="16" t="s">
        <v>67</v>
      </c>
      <c r="C41" s="17">
        <v>198000</v>
      </c>
      <c r="D41" s="17">
        <f>C41*$A$81</f>
        <v>111028.5</v>
      </c>
      <c r="E41" s="2">
        <v>12</v>
      </c>
      <c r="F41" s="2" t="s">
        <v>125</v>
      </c>
      <c r="G41" s="2" t="s">
        <v>19</v>
      </c>
      <c r="H41" s="3">
        <v>0.25</v>
      </c>
      <c r="I41" s="3">
        <v>0.25</v>
      </c>
      <c r="J41" s="3">
        <v>0.25</v>
      </c>
      <c r="K41" s="3">
        <v>0.25</v>
      </c>
      <c r="L41" s="4">
        <v>2022</v>
      </c>
      <c r="M41" s="4" t="s">
        <v>119</v>
      </c>
      <c r="N41" s="4" t="s">
        <v>120</v>
      </c>
      <c r="O41" s="4">
        <v>0</v>
      </c>
      <c r="P41" s="5" t="s">
        <v>22</v>
      </c>
    </row>
    <row r="42" spans="1:16" x14ac:dyDescent="0.3">
      <c r="A42" s="2">
        <v>319</v>
      </c>
      <c r="B42" s="16" t="s">
        <v>68</v>
      </c>
      <c r="C42" s="17">
        <v>3200</v>
      </c>
      <c r="D42" s="17">
        <f t="shared" ref="D42:D44" si="0">C42*$A$81</f>
        <v>1794.3999999999999</v>
      </c>
      <c r="E42" s="2">
        <v>11</v>
      </c>
      <c r="F42" s="2" t="s">
        <v>125</v>
      </c>
      <c r="G42" s="2" t="s">
        <v>19</v>
      </c>
      <c r="H42" s="3">
        <v>0.25</v>
      </c>
      <c r="I42" s="3">
        <v>0.25</v>
      </c>
      <c r="J42" s="3">
        <v>0.25</v>
      </c>
      <c r="K42" s="3">
        <v>0.25</v>
      </c>
      <c r="L42" s="4">
        <v>2022</v>
      </c>
      <c r="M42" s="4" t="s">
        <v>119</v>
      </c>
      <c r="N42" s="4" t="s">
        <v>120</v>
      </c>
      <c r="O42" s="4">
        <v>0</v>
      </c>
      <c r="P42" s="5" t="s">
        <v>22</v>
      </c>
    </row>
    <row r="43" spans="1:16" x14ac:dyDescent="0.3">
      <c r="A43" s="2">
        <v>315</v>
      </c>
      <c r="B43" s="16" t="s">
        <v>69</v>
      </c>
      <c r="C43" s="17">
        <v>10000</v>
      </c>
      <c r="D43" s="17">
        <f t="shared" si="0"/>
        <v>5607.5</v>
      </c>
      <c r="E43" s="2">
        <v>12</v>
      </c>
      <c r="F43" s="2" t="s">
        <v>125</v>
      </c>
      <c r="G43" s="2" t="s">
        <v>19</v>
      </c>
      <c r="H43" s="3">
        <v>0.25</v>
      </c>
      <c r="I43" s="3">
        <v>0.25</v>
      </c>
      <c r="J43" s="3">
        <v>0.25</v>
      </c>
      <c r="K43" s="3">
        <v>0.25</v>
      </c>
      <c r="L43" s="4">
        <v>2022</v>
      </c>
      <c r="M43" s="4" t="s">
        <v>119</v>
      </c>
      <c r="N43" s="4" t="s">
        <v>120</v>
      </c>
      <c r="O43" s="4">
        <v>0</v>
      </c>
      <c r="P43" s="5" t="s">
        <v>22</v>
      </c>
    </row>
    <row r="44" spans="1:16" x14ac:dyDescent="0.3">
      <c r="A44" s="2">
        <v>318</v>
      </c>
      <c r="B44" s="16" t="s">
        <v>70</v>
      </c>
      <c r="C44" s="17">
        <v>1000</v>
      </c>
      <c r="D44" s="17">
        <f t="shared" si="0"/>
        <v>560.75</v>
      </c>
      <c r="E44" s="2">
        <v>1</v>
      </c>
      <c r="F44" s="2" t="s">
        <v>125</v>
      </c>
      <c r="G44" s="2" t="s">
        <v>19</v>
      </c>
      <c r="H44" s="3"/>
      <c r="I44" s="3"/>
      <c r="J44" s="3"/>
      <c r="K44" s="3">
        <v>1</v>
      </c>
      <c r="L44" s="4">
        <v>2022</v>
      </c>
      <c r="M44" s="4" t="s">
        <v>119</v>
      </c>
      <c r="N44" s="4" t="s">
        <v>120</v>
      </c>
      <c r="O44" s="4">
        <v>0</v>
      </c>
      <c r="P44" s="5" t="s">
        <v>22</v>
      </c>
    </row>
    <row r="45" spans="1:16" x14ac:dyDescent="0.3">
      <c r="A45" s="2">
        <v>322</v>
      </c>
      <c r="B45" s="16" t="s">
        <v>71</v>
      </c>
      <c r="C45" s="17"/>
      <c r="D45" s="17"/>
      <c r="E45" s="2"/>
      <c r="F45" s="2"/>
      <c r="G45" s="2"/>
      <c r="H45" s="3"/>
      <c r="I45" s="3"/>
      <c r="J45" s="3"/>
      <c r="K45" s="3"/>
      <c r="L45" s="4"/>
      <c r="M45" s="4"/>
      <c r="N45" s="4"/>
      <c r="O45" s="4"/>
      <c r="P45" s="5"/>
    </row>
    <row r="46" spans="1:16" x14ac:dyDescent="0.3">
      <c r="A46" s="2">
        <v>323</v>
      </c>
      <c r="B46" s="16" t="s">
        <v>72</v>
      </c>
      <c r="C46" s="17"/>
      <c r="D46" s="17"/>
      <c r="E46" s="2"/>
      <c r="F46" s="2"/>
      <c r="G46" s="2"/>
      <c r="H46" s="3"/>
      <c r="I46" s="3"/>
      <c r="J46" s="3"/>
      <c r="K46" s="3"/>
      <c r="L46" s="4"/>
      <c r="M46" s="4"/>
      <c r="N46" s="4"/>
      <c r="O46" s="4"/>
      <c r="P46" s="5"/>
    </row>
    <row r="47" spans="1:16" x14ac:dyDescent="0.3">
      <c r="A47" s="2">
        <v>325</v>
      </c>
      <c r="B47" s="16" t="s">
        <v>73</v>
      </c>
      <c r="C47" s="17"/>
      <c r="D47" s="17"/>
      <c r="E47" s="2"/>
      <c r="F47" s="2"/>
      <c r="G47" s="2"/>
      <c r="H47" s="3"/>
      <c r="I47" s="3"/>
      <c r="J47" s="3"/>
      <c r="K47" s="3"/>
      <c r="L47" s="4"/>
      <c r="M47" s="4"/>
      <c r="N47" s="4"/>
      <c r="O47" s="4"/>
      <c r="P47" s="5"/>
    </row>
    <row r="48" spans="1:16" x14ac:dyDescent="0.3">
      <c r="A48" s="2">
        <v>327</v>
      </c>
      <c r="B48" s="16" t="s">
        <v>74</v>
      </c>
      <c r="C48" s="17">
        <v>4000</v>
      </c>
      <c r="D48" s="17">
        <f t="shared" ref="D48:D52" si="1">C48*$A$81</f>
        <v>2243</v>
      </c>
      <c r="E48" s="2">
        <v>331</v>
      </c>
      <c r="F48" s="2" t="s">
        <v>125</v>
      </c>
      <c r="G48" s="2" t="s">
        <v>19</v>
      </c>
      <c r="H48" s="3">
        <v>0.99</v>
      </c>
      <c r="I48" s="3"/>
      <c r="J48" s="3"/>
      <c r="K48" s="3">
        <v>0.01</v>
      </c>
      <c r="L48" s="4">
        <v>2022</v>
      </c>
      <c r="M48" s="4" t="s">
        <v>119</v>
      </c>
      <c r="N48" s="4" t="s">
        <v>120</v>
      </c>
      <c r="O48" s="4">
        <v>0</v>
      </c>
      <c r="P48" s="5" t="s">
        <v>22</v>
      </c>
    </row>
    <row r="49" spans="1:16" x14ac:dyDescent="0.3">
      <c r="A49" s="2">
        <v>329</v>
      </c>
      <c r="B49" s="16" t="s">
        <v>75</v>
      </c>
      <c r="C49" s="17">
        <v>16500</v>
      </c>
      <c r="D49" s="17">
        <f t="shared" si="1"/>
        <v>9252.375</v>
      </c>
      <c r="E49" s="2">
        <v>1</v>
      </c>
      <c r="F49" s="2" t="s">
        <v>125</v>
      </c>
      <c r="G49" s="2" t="s">
        <v>19</v>
      </c>
      <c r="H49" s="3"/>
      <c r="I49" s="3"/>
      <c r="J49" s="3">
        <v>1</v>
      </c>
      <c r="K49" s="3"/>
      <c r="L49" s="4">
        <v>2022</v>
      </c>
      <c r="M49" s="4" t="s">
        <v>119</v>
      </c>
      <c r="N49" s="4" t="s">
        <v>120</v>
      </c>
      <c r="O49" s="4">
        <v>0</v>
      </c>
      <c r="P49" s="5" t="s">
        <v>22</v>
      </c>
    </row>
    <row r="50" spans="1:16" x14ac:dyDescent="0.3">
      <c r="A50" s="2">
        <v>331</v>
      </c>
      <c r="B50" s="16" t="s">
        <v>76</v>
      </c>
      <c r="C50" s="17">
        <v>77000</v>
      </c>
      <c r="D50" s="17">
        <f t="shared" si="1"/>
        <v>43177.75</v>
      </c>
      <c r="E50" s="2">
        <v>3</v>
      </c>
      <c r="F50" s="2" t="s">
        <v>125</v>
      </c>
      <c r="G50" s="2" t="s">
        <v>19</v>
      </c>
      <c r="H50" s="3">
        <v>0.25</v>
      </c>
      <c r="I50" s="3"/>
      <c r="J50" s="3">
        <v>0.5</v>
      </c>
      <c r="K50" s="3">
        <v>0.25</v>
      </c>
      <c r="L50" s="4">
        <v>2022</v>
      </c>
      <c r="M50" s="4" t="s">
        <v>119</v>
      </c>
      <c r="N50" s="4" t="s">
        <v>120</v>
      </c>
      <c r="O50" s="4">
        <v>0</v>
      </c>
      <c r="P50" s="5" t="s">
        <v>22</v>
      </c>
    </row>
    <row r="51" spans="1:16" x14ac:dyDescent="0.3">
      <c r="A51" s="2">
        <v>333</v>
      </c>
      <c r="B51" s="16" t="s">
        <v>77</v>
      </c>
      <c r="C51" s="17">
        <v>60000</v>
      </c>
      <c r="D51" s="17">
        <f t="shared" si="1"/>
        <v>33645</v>
      </c>
      <c r="E51" s="2">
        <v>2</v>
      </c>
      <c r="F51" s="2" t="s">
        <v>125</v>
      </c>
      <c r="G51" s="2" t="s">
        <v>19</v>
      </c>
      <c r="H51" s="3"/>
      <c r="I51" s="3">
        <v>0.5</v>
      </c>
      <c r="J51" s="3">
        <v>0.5</v>
      </c>
      <c r="K51" s="3"/>
      <c r="L51" s="4">
        <v>2022</v>
      </c>
      <c r="M51" s="4" t="s">
        <v>119</v>
      </c>
      <c r="N51" s="4" t="s">
        <v>120</v>
      </c>
      <c r="O51" s="4">
        <v>0</v>
      </c>
      <c r="P51" s="5" t="s">
        <v>22</v>
      </c>
    </row>
    <row r="52" spans="1:16" x14ac:dyDescent="0.3">
      <c r="A52" s="2">
        <v>334</v>
      </c>
      <c r="B52" s="16" t="s">
        <v>78</v>
      </c>
      <c r="C52" s="17">
        <v>30000</v>
      </c>
      <c r="D52" s="17">
        <f t="shared" si="1"/>
        <v>16822.5</v>
      </c>
      <c r="E52" s="2">
        <v>10</v>
      </c>
      <c r="F52" s="2" t="s">
        <v>125</v>
      </c>
      <c r="G52" s="2" t="s">
        <v>19</v>
      </c>
      <c r="H52" s="3">
        <v>0.25</v>
      </c>
      <c r="I52" s="3">
        <v>0.25</v>
      </c>
      <c r="J52" s="3">
        <v>0.25</v>
      </c>
      <c r="K52" s="3">
        <v>0.25</v>
      </c>
      <c r="L52" s="4">
        <v>2022</v>
      </c>
      <c r="M52" s="4" t="s">
        <v>119</v>
      </c>
      <c r="N52" s="4" t="s">
        <v>120</v>
      </c>
      <c r="O52" s="4">
        <v>0</v>
      </c>
      <c r="P52" s="5" t="s">
        <v>22</v>
      </c>
    </row>
    <row r="53" spans="1:16" x14ac:dyDescent="0.3">
      <c r="A53" s="2">
        <v>336</v>
      </c>
      <c r="B53" s="16" t="s">
        <v>79</v>
      </c>
      <c r="C53" s="17"/>
      <c r="D53" s="17"/>
      <c r="E53" s="2"/>
      <c r="F53" s="2"/>
      <c r="G53" s="2"/>
      <c r="H53" s="3"/>
      <c r="I53" s="3"/>
      <c r="J53" s="3"/>
      <c r="K53" s="3"/>
      <c r="L53" s="4"/>
      <c r="M53" s="4"/>
      <c r="N53" s="4"/>
      <c r="O53" s="4"/>
      <c r="P53" s="5"/>
    </row>
    <row r="54" spans="1:16" x14ac:dyDescent="0.3">
      <c r="A54" s="2">
        <v>337</v>
      </c>
      <c r="B54" s="16" t="s">
        <v>80</v>
      </c>
      <c r="C54" s="17"/>
      <c r="D54" s="17"/>
      <c r="E54" s="2"/>
      <c r="F54" s="2"/>
      <c r="G54" s="2"/>
      <c r="H54" s="3"/>
      <c r="I54" s="3"/>
      <c r="J54" s="3"/>
      <c r="K54" s="3"/>
      <c r="L54" s="4"/>
      <c r="M54" s="4"/>
      <c r="N54" s="4"/>
      <c r="O54" s="4"/>
      <c r="P54" s="5"/>
    </row>
    <row r="55" spans="1:16" x14ac:dyDescent="0.3">
      <c r="A55" s="2">
        <v>338</v>
      </c>
      <c r="B55" s="16" t="s">
        <v>81</v>
      </c>
      <c r="C55" s="17">
        <v>430000</v>
      </c>
      <c r="D55" s="17">
        <f t="shared" ref="D55:D56" si="2">C55*$A$81</f>
        <v>241122.5</v>
      </c>
      <c r="E55" s="2">
        <v>12</v>
      </c>
      <c r="F55" s="2" t="s">
        <v>125</v>
      </c>
      <c r="G55" s="2" t="s">
        <v>19</v>
      </c>
      <c r="H55" s="3">
        <v>0.25</v>
      </c>
      <c r="I55" s="3">
        <v>0.25</v>
      </c>
      <c r="J55" s="3">
        <v>0.25</v>
      </c>
      <c r="K55" s="3">
        <v>0.25</v>
      </c>
      <c r="L55" s="4">
        <v>2022</v>
      </c>
      <c r="M55" s="4" t="s">
        <v>119</v>
      </c>
      <c r="N55" s="4" t="s">
        <v>120</v>
      </c>
      <c r="O55" s="4">
        <v>0</v>
      </c>
      <c r="P55" s="5" t="s">
        <v>22</v>
      </c>
    </row>
    <row r="56" spans="1:16" x14ac:dyDescent="0.3">
      <c r="A56" s="2">
        <v>339</v>
      </c>
      <c r="B56" s="16" t="s">
        <v>82</v>
      </c>
      <c r="C56" s="17">
        <v>15000</v>
      </c>
      <c r="D56" s="17">
        <f t="shared" si="2"/>
        <v>8411.25</v>
      </c>
      <c r="E56" s="2">
        <v>167</v>
      </c>
      <c r="F56" s="2" t="s">
        <v>125</v>
      </c>
      <c r="G56" s="2" t="s">
        <v>19</v>
      </c>
      <c r="H56" s="3">
        <v>0.25</v>
      </c>
      <c r="I56" s="3">
        <v>0.25</v>
      </c>
      <c r="J56" s="3">
        <v>0.25</v>
      </c>
      <c r="K56" s="3">
        <v>0.25</v>
      </c>
      <c r="L56" s="4">
        <v>2022</v>
      </c>
      <c r="M56" s="4" t="s">
        <v>119</v>
      </c>
      <c r="N56" s="4" t="s">
        <v>120</v>
      </c>
      <c r="O56" s="4">
        <v>0</v>
      </c>
      <c r="P56" s="5" t="s">
        <v>22</v>
      </c>
    </row>
    <row r="57" spans="1:16" x14ac:dyDescent="0.3">
      <c r="A57" s="2">
        <v>340</v>
      </c>
      <c r="B57" s="16" t="s">
        <v>83</v>
      </c>
      <c r="C57" s="17"/>
      <c r="D57" s="17"/>
      <c r="E57" s="2"/>
      <c r="F57" s="2"/>
      <c r="G57" s="2"/>
      <c r="H57" s="3"/>
      <c r="I57" s="3"/>
      <c r="J57" s="3"/>
      <c r="K57" s="3"/>
      <c r="L57" s="4"/>
      <c r="M57" s="4"/>
      <c r="N57" s="4"/>
      <c r="O57" s="4"/>
      <c r="P57" s="5"/>
    </row>
    <row r="58" spans="1:16" x14ac:dyDescent="0.3">
      <c r="A58" s="2">
        <v>341</v>
      </c>
      <c r="B58" s="16" t="s">
        <v>84</v>
      </c>
      <c r="C58" s="17">
        <v>24000</v>
      </c>
      <c r="D58" s="17">
        <f t="shared" ref="D58:D60" si="3">C58*$A$81</f>
        <v>13458</v>
      </c>
      <c r="E58" s="2">
        <v>12</v>
      </c>
      <c r="F58" s="2" t="s">
        <v>125</v>
      </c>
      <c r="G58" s="2" t="s">
        <v>19</v>
      </c>
      <c r="H58" s="3">
        <v>0.25</v>
      </c>
      <c r="I58" s="3">
        <v>0.25</v>
      </c>
      <c r="J58" s="3">
        <v>0.25</v>
      </c>
      <c r="K58" s="3">
        <v>0.25</v>
      </c>
      <c r="L58" s="4">
        <v>2022</v>
      </c>
      <c r="M58" s="4" t="s">
        <v>119</v>
      </c>
      <c r="N58" s="4" t="s">
        <v>120</v>
      </c>
      <c r="O58" s="4">
        <v>0</v>
      </c>
      <c r="P58" s="5" t="s">
        <v>22</v>
      </c>
    </row>
    <row r="59" spans="1:16" x14ac:dyDescent="0.3">
      <c r="A59" s="2">
        <v>345</v>
      </c>
      <c r="B59" s="16" t="s">
        <v>85</v>
      </c>
      <c r="C59" s="17">
        <v>39000</v>
      </c>
      <c r="D59" s="17">
        <f t="shared" si="3"/>
        <v>21869.25</v>
      </c>
      <c r="E59" s="2">
        <v>5</v>
      </c>
      <c r="F59" s="2" t="s">
        <v>125</v>
      </c>
      <c r="G59" s="2" t="s">
        <v>19</v>
      </c>
      <c r="H59" s="3">
        <v>0.25</v>
      </c>
      <c r="I59" s="3">
        <v>0.25</v>
      </c>
      <c r="J59" s="3">
        <v>0.25</v>
      </c>
      <c r="K59" s="3">
        <v>0.25</v>
      </c>
      <c r="L59" s="4">
        <v>2022</v>
      </c>
      <c r="M59" s="4" t="s">
        <v>119</v>
      </c>
      <c r="N59" s="4" t="s">
        <v>120</v>
      </c>
      <c r="O59" s="4">
        <v>0</v>
      </c>
      <c r="P59" s="5" t="s">
        <v>22</v>
      </c>
    </row>
    <row r="60" spans="1:16" x14ac:dyDescent="0.3">
      <c r="A60" s="2">
        <v>349</v>
      </c>
      <c r="B60" s="16" t="s">
        <v>116</v>
      </c>
      <c r="C60" s="17">
        <v>1200</v>
      </c>
      <c r="D60" s="17">
        <f t="shared" si="3"/>
        <v>672.9</v>
      </c>
      <c r="E60" s="2">
        <v>12</v>
      </c>
      <c r="F60" s="2" t="s">
        <v>125</v>
      </c>
      <c r="G60" s="2" t="s">
        <v>19</v>
      </c>
      <c r="H60" s="3">
        <v>0.25</v>
      </c>
      <c r="I60" s="3">
        <v>0.25</v>
      </c>
      <c r="J60" s="3">
        <v>0.25</v>
      </c>
      <c r="K60" s="3">
        <v>0.25</v>
      </c>
      <c r="L60" s="4">
        <v>2022</v>
      </c>
      <c r="M60" s="4" t="s">
        <v>119</v>
      </c>
      <c r="N60" s="4" t="s">
        <v>120</v>
      </c>
      <c r="O60" s="4">
        <v>0</v>
      </c>
      <c r="P60" s="5" t="s">
        <v>22</v>
      </c>
    </row>
    <row r="61" spans="1:16" ht="28.8" x14ac:dyDescent="0.3">
      <c r="A61" s="2">
        <v>351</v>
      </c>
      <c r="B61" s="16" t="s">
        <v>86</v>
      </c>
      <c r="C61" s="17"/>
      <c r="D61" s="17"/>
      <c r="E61" s="2"/>
      <c r="F61" s="2"/>
      <c r="G61" s="2"/>
      <c r="H61" s="3"/>
      <c r="I61" s="3"/>
      <c r="J61" s="3"/>
      <c r="K61" s="3"/>
      <c r="L61" s="4"/>
      <c r="M61" s="4"/>
      <c r="N61" s="4"/>
      <c r="O61" s="4"/>
      <c r="P61" s="5"/>
    </row>
    <row r="62" spans="1:16" x14ac:dyDescent="0.3">
      <c r="A62" s="2">
        <v>353</v>
      </c>
      <c r="B62" s="16" t="s">
        <v>87</v>
      </c>
      <c r="C62" s="17">
        <v>2500</v>
      </c>
      <c r="D62" s="17">
        <f>C62*$A$81</f>
        <v>1401.875</v>
      </c>
      <c r="E62" s="2">
        <v>1</v>
      </c>
      <c r="F62" s="2" t="s">
        <v>125</v>
      </c>
      <c r="G62" s="2" t="s">
        <v>19</v>
      </c>
      <c r="H62" s="3"/>
      <c r="I62" s="3">
        <v>1</v>
      </c>
      <c r="J62" s="3"/>
      <c r="K62" s="3"/>
      <c r="L62" s="4">
        <v>2022</v>
      </c>
      <c r="M62" s="4" t="s">
        <v>119</v>
      </c>
      <c r="N62" s="4" t="s">
        <v>120</v>
      </c>
      <c r="O62" s="4">
        <v>0</v>
      </c>
      <c r="P62" s="5" t="s">
        <v>22</v>
      </c>
    </row>
    <row r="63" spans="1:16" ht="28.8" x14ac:dyDescent="0.3">
      <c r="A63" s="2">
        <v>354</v>
      </c>
      <c r="B63" s="16" t="s">
        <v>88</v>
      </c>
      <c r="C63" s="17"/>
      <c r="D63" s="17"/>
      <c r="E63" s="2"/>
      <c r="F63" s="2"/>
      <c r="G63" s="2"/>
      <c r="H63" s="3"/>
      <c r="I63" s="3"/>
      <c r="J63" s="3"/>
      <c r="K63" s="3"/>
      <c r="L63" s="4"/>
      <c r="M63" s="4"/>
      <c r="N63" s="4"/>
      <c r="O63" s="4"/>
      <c r="P63" s="5"/>
    </row>
    <row r="64" spans="1:16" x14ac:dyDescent="0.3">
      <c r="A64" s="2">
        <v>355</v>
      </c>
      <c r="B64" s="16" t="s">
        <v>89</v>
      </c>
      <c r="C64" s="17">
        <v>15000</v>
      </c>
      <c r="D64" s="17">
        <f t="shared" ref="D64:D72" si="4">C64*$A$81</f>
        <v>8411.25</v>
      </c>
      <c r="E64" s="2">
        <v>5</v>
      </c>
      <c r="F64" s="2" t="s">
        <v>125</v>
      </c>
      <c r="G64" s="2" t="s">
        <v>19</v>
      </c>
      <c r="H64" s="3">
        <v>0.25</v>
      </c>
      <c r="I64" s="3">
        <v>0.25</v>
      </c>
      <c r="J64" s="3">
        <v>0.25</v>
      </c>
      <c r="K64" s="3">
        <v>0.25</v>
      </c>
      <c r="L64" s="4">
        <v>2022</v>
      </c>
      <c r="M64" s="4" t="s">
        <v>119</v>
      </c>
      <c r="N64" s="4" t="s">
        <v>120</v>
      </c>
      <c r="O64" s="4">
        <v>0</v>
      </c>
      <c r="P64" s="5" t="s">
        <v>22</v>
      </c>
    </row>
    <row r="65" spans="1:16" x14ac:dyDescent="0.3">
      <c r="A65" s="2">
        <v>357</v>
      </c>
      <c r="B65" s="16" t="s">
        <v>90</v>
      </c>
      <c r="C65" s="17">
        <v>20000</v>
      </c>
      <c r="D65" s="17">
        <f t="shared" si="4"/>
        <v>11215</v>
      </c>
      <c r="E65" s="2">
        <v>5</v>
      </c>
      <c r="F65" s="2" t="s">
        <v>125</v>
      </c>
      <c r="G65" s="2" t="s">
        <v>19</v>
      </c>
      <c r="H65" s="3">
        <v>0.25</v>
      </c>
      <c r="I65" s="3">
        <v>0.25</v>
      </c>
      <c r="J65" s="3">
        <v>0.25</v>
      </c>
      <c r="K65" s="3">
        <v>0.25</v>
      </c>
      <c r="L65" s="4">
        <v>2022</v>
      </c>
      <c r="M65" s="4" t="s">
        <v>119</v>
      </c>
      <c r="N65" s="4" t="s">
        <v>120</v>
      </c>
      <c r="O65" s="4">
        <v>0</v>
      </c>
      <c r="P65" s="5" t="s">
        <v>22</v>
      </c>
    </row>
    <row r="66" spans="1:16" x14ac:dyDescent="0.3">
      <c r="A66" s="2">
        <v>358</v>
      </c>
      <c r="B66" s="16" t="s">
        <v>91</v>
      </c>
      <c r="C66" s="17">
        <v>723840</v>
      </c>
      <c r="D66" s="17">
        <f t="shared" si="4"/>
        <v>405893.27999999997</v>
      </c>
      <c r="E66" s="2">
        <v>11</v>
      </c>
      <c r="F66" s="2" t="s">
        <v>125</v>
      </c>
      <c r="G66" s="2" t="s">
        <v>19</v>
      </c>
      <c r="H66" s="3">
        <v>0.25</v>
      </c>
      <c r="I66" s="3">
        <v>0.25</v>
      </c>
      <c r="J66" s="3">
        <v>0.25</v>
      </c>
      <c r="K66" s="3">
        <v>0.25</v>
      </c>
      <c r="L66" s="4">
        <v>2022</v>
      </c>
      <c r="M66" s="4" t="s">
        <v>119</v>
      </c>
      <c r="N66" s="4" t="s">
        <v>120</v>
      </c>
      <c r="O66" s="4">
        <v>0</v>
      </c>
      <c r="P66" s="5" t="s">
        <v>22</v>
      </c>
    </row>
    <row r="67" spans="1:16" x14ac:dyDescent="0.3">
      <c r="A67" s="2">
        <v>359</v>
      </c>
      <c r="B67" s="16" t="s">
        <v>92</v>
      </c>
      <c r="C67" s="17">
        <v>4000</v>
      </c>
      <c r="D67" s="17">
        <f t="shared" si="4"/>
        <v>2243</v>
      </c>
      <c r="E67" s="2">
        <v>1</v>
      </c>
      <c r="F67" s="2" t="s">
        <v>125</v>
      </c>
      <c r="G67" s="2" t="s">
        <v>19</v>
      </c>
      <c r="H67" s="3">
        <v>0.25</v>
      </c>
      <c r="I67" s="3">
        <v>0.25</v>
      </c>
      <c r="J67" s="3">
        <v>0.25</v>
      </c>
      <c r="K67" s="3">
        <v>0.25</v>
      </c>
      <c r="L67" s="4">
        <v>2022</v>
      </c>
      <c r="M67" s="4" t="s">
        <v>119</v>
      </c>
      <c r="N67" s="4" t="s">
        <v>120</v>
      </c>
      <c r="O67" s="4">
        <v>0</v>
      </c>
      <c r="P67" s="5" t="s">
        <v>22</v>
      </c>
    </row>
    <row r="68" spans="1:16" x14ac:dyDescent="0.3">
      <c r="A68" s="2">
        <v>362</v>
      </c>
      <c r="B68" s="16" t="s">
        <v>93</v>
      </c>
      <c r="C68" s="17">
        <v>65000</v>
      </c>
      <c r="D68" s="17">
        <f t="shared" si="4"/>
        <v>36448.75</v>
      </c>
      <c r="E68" s="2">
        <v>1</v>
      </c>
      <c r="F68" s="2" t="s">
        <v>125</v>
      </c>
      <c r="G68" s="2" t="s">
        <v>19</v>
      </c>
      <c r="H68" s="3">
        <v>0.25</v>
      </c>
      <c r="I68" s="3">
        <v>0.25</v>
      </c>
      <c r="J68" s="3">
        <v>0.25</v>
      </c>
      <c r="K68" s="3">
        <v>0.25</v>
      </c>
      <c r="L68" s="4">
        <v>2022</v>
      </c>
      <c r="M68" s="4" t="s">
        <v>119</v>
      </c>
      <c r="N68" s="4" t="s">
        <v>120</v>
      </c>
      <c r="O68" s="4">
        <v>0</v>
      </c>
      <c r="P68" s="5" t="s">
        <v>22</v>
      </c>
    </row>
    <row r="69" spans="1:16" x14ac:dyDescent="0.3">
      <c r="A69" s="2">
        <v>365</v>
      </c>
      <c r="B69" s="16" t="s">
        <v>94</v>
      </c>
      <c r="C69" s="17">
        <v>13500</v>
      </c>
      <c r="D69" s="17">
        <f t="shared" si="4"/>
        <v>7570.125</v>
      </c>
      <c r="E69" s="2">
        <v>1</v>
      </c>
      <c r="F69" s="2" t="s">
        <v>125</v>
      </c>
      <c r="G69" s="2" t="s">
        <v>19</v>
      </c>
      <c r="H69" s="3">
        <v>0.25</v>
      </c>
      <c r="I69" s="3">
        <v>0.25</v>
      </c>
      <c r="J69" s="3">
        <v>0.25</v>
      </c>
      <c r="K69" s="3">
        <v>0.25</v>
      </c>
      <c r="L69" s="4">
        <v>2022</v>
      </c>
      <c r="M69" s="4" t="s">
        <v>119</v>
      </c>
      <c r="N69" s="4" t="s">
        <v>120</v>
      </c>
      <c r="O69" s="4">
        <v>0</v>
      </c>
      <c r="P69" s="5" t="s">
        <v>22</v>
      </c>
    </row>
    <row r="70" spans="1:16" x14ac:dyDescent="0.3">
      <c r="A70" s="2">
        <v>371</v>
      </c>
      <c r="B70" s="16" t="s">
        <v>95</v>
      </c>
      <c r="C70" s="17">
        <v>55000</v>
      </c>
      <c r="D70" s="17">
        <f t="shared" si="4"/>
        <v>30841.25</v>
      </c>
      <c r="E70" s="2">
        <v>6</v>
      </c>
      <c r="F70" s="2" t="s">
        <v>126</v>
      </c>
      <c r="G70" s="2" t="s">
        <v>19</v>
      </c>
      <c r="H70" s="3">
        <v>0.25</v>
      </c>
      <c r="I70" s="3">
        <v>0.25</v>
      </c>
      <c r="J70" s="3">
        <v>0.25</v>
      </c>
      <c r="K70" s="3">
        <v>0.25</v>
      </c>
      <c r="L70" s="4">
        <v>2022</v>
      </c>
      <c r="M70" s="4" t="s">
        <v>119</v>
      </c>
      <c r="N70" s="4" t="s">
        <v>120</v>
      </c>
      <c r="O70" s="4">
        <v>0</v>
      </c>
      <c r="P70" s="5" t="s">
        <v>22</v>
      </c>
    </row>
    <row r="71" spans="1:16" x14ac:dyDescent="0.3">
      <c r="A71" s="2">
        <v>372</v>
      </c>
      <c r="B71" s="16" t="s">
        <v>96</v>
      </c>
      <c r="C71" s="17">
        <v>7000</v>
      </c>
      <c r="D71" s="17">
        <f t="shared" si="4"/>
        <v>3925.25</v>
      </c>
      <c r="E71" s="2"/>
      <c r="F71" s="2" t="s">
        <v>127</v>
      </c>
      <c r="G71" s="2" t="s">
        <v>19</v>
      </c>
      <c r="H71" s="3">
        <v>0.25</v>
      </c>
      <c r="I71" s="3">
        <v>0.25</v>
      </c>
      <c r="J71" s="3">
        <v>0.25</v>
      </c>
      <c r="K71" s="3">
        <v>0.25</v>
      </c>
      <c r="L71" s="4">
        <v>2022</v>
      </c>
      <c r="M71" s="4" t="s">
        <v>119</v>
      </c>
      <c r="N71" s="4" t="s">
        <v>120</v>
      </c>
      <c r="O71" s="4">
        <v>0</v>
      </c>
      <c r="P71" s="5" t="s">
        <v>22</v>
      </c>
    </row>
    <row r="72" spans="1:16" x14ac:dyDescent="0.3">
      <c r="A72" s="2">
        <v>375</v>
      </c>
      <c r="B72" s="16" t="s">
        <v>97</v>
      </c>
      <c r="C72" s="17">
        <v>20000</v>
      </c>
      <c r="D72" s="17">
        <f t="shared" si="4"/>
        <v>11215</v>
      </c>
      <c r="E72" s="2"/>
      <c r="F72" s="2" t="s">
        <v>125</v>
      </c>
      <c r="G72" s="2" t="s">
        <v>19</v>
      </c>
      <c r="H72" s="3">
        <v>0.25</v>
      </c>
      <c r="I72" s="3">
        <v>0.25</v>
      </c>
      <c r="J72" s="3">
        <v>0.25</v>
      </c>
      <c r="K72" s="3">
        <v>0.25</v>
      </c>
      <c r="L72" s="4">
        <v>2022</v>
      </c>
      <c r="M72" s="4" t="s">
        <v>119</v>
      </c>
      <c r="N72" s="4" t="s">
        <v>120</v>
      </c>
      <c r="O72" s="4">
        <v>0</v>
      </c>
      <c r="P72" s="5" t="s">
        <v>22</v>
      </c>
    </row>
    <row r="73" spans="1:16" x14ac:dyDescent="0.3">
      <c r="A73" s="2">
        <v>378</v>
      </c>
      <c r="B73" s="16" t="s">
        <v>98</v>
      </c>
      <c r="C73" s="17"/>
      <c r="D73" s="17"/>
      <c r="E73" s="2"/>
      <c r="F73" s="2"/>
      <c r="G73" s="2"/>
      <c r="H73" s="3"/>
      <c r="I73" s="3"/>
      <c r="J73" s="3"/>
      <c r="K73" s="3"/>
      <c r="L73" s="4"/>
      <c r="M73" s="4"/>
      <c r="N73" s="4"/>
      <c r="O73" s="4"/>
      <c r="P73" s="5"/>
    </row>
    <row r="74" spans="1:16" x14ac:dyDescent="0.3">
      <c r="A74" s="2">
        <v>381</v>
      </c>
      <c r="B74" s="16" t="s">
        <v>99</v>
      </c>
      <c r="C74" s="17">
        <v>7760</v>
      </c>
      <c r="D74" s="17">
        <f t="shared" ref="D74:D78" si="5">C74*$A$81</f>
        <v>4351.42</v>
      </c>
      <c r="E74" s="2">
        <v>2</v>
      </c>
      <c r="F74" s="2" t="s">
        <v>125</v>
      </c>
      <c r="G74" s="2" t="s">
        <v>19</v>
      </c>
      <c r="H74" s="3"/>
      <c r="I74" s="3">
        <v>0.5</v>
      </c>
      <c r="J74" s="3"/>
      <c r="K74" s="3">
        <v>0.5</v>
      </c>
      <c r="L74" s="4">
        <v>2022</v>
      </c>
      <c r="M74" s="4" t="s">
        <v>119</v>
      </c>
      <c r="N74" s="4" t="s">
        <v>120</v>
      </c>
      <c r="O74" s="4">
        <v>0</v>
      </c>
      <c r="P74" s="5" t="s">
        <v>22</v>
      </c>
    </row>
    <row r="75" spans="1:16" ht="43.2" x14ac:dyDescent="0.3">
      <c r="A75" s="2">
        <v>382</v>
      </c>
      <c r="B75" s="16" t="s">
        <v>100</v>
      </c>
      <c r="C75" s="17">
        <v>20000</v>
      </c>
      <c r="D75" s="17">
        <f t="shared" si="5"/>
        <v>11215</v>
      </c>
      <c r="E75" s="2">
        <v>2</v>
      </c>
      <c r="F75" s="2" t="s">
        <v>125</v>
      </c>
      <c r="G75" s="2" t="s">
        <v>19</v>
      </c>
      <c r="H75" s="3"/>
      <c r="I75" s="3">
        <v>0.5</v>
      </c>
      <c r="J75" s="3">
        <v>0.5</v>
      </c>
      <c r="K75" s="3"/>
      <c r="L75" s="4">
        <v>2022</v>
      </c>
      <c r="M75" s="4" t="s">
        <v>119</v>
      </c>
      <c r="N75" s="4" t="s">
        <v>120</v>
      </c>
      <c r="O75" s="4">
        <v>0</v>
      </c>
      <c r="P75" s="5" t="s">
        <v>22</v>
      </c>
    </row>
    <row r="76" spans="1:16" x14ac:dyDescent="0.3">
      <c r="A76" s="2">
        <v>383</v>
      </c>
      <c r="B76" s="16" t="s">
        <v>101</v>
      </c>
      <c r="C76" s="17">
        <v>5000</v>
      </c>
      <c r="D76" s="17">
        <f t="shared" si="5"/>
        <v>2803.75</v>
      </c>
      <c r="E76" s="2">
        <v>1</v>
      </c>
      <c r="F76" s="2" t="s">
        <v>125</v>
      </c>
      <c r="G76" s="2" t="s">
        <v>19</v>
      </c>
      <c r="H76" s="3"/>
      <c r="I76" s="3"/>
      <c r="J76" s="3">
        <v>1</v>
      </c>
      <c r="K76" s="3"/>
      <c r="L76" s="4">
        <v>2022</v>
      </c>
      <c r="M76" s="4" t="s">
        <v>119</v>
      </c>
      <c r="N76" s="4" t="s">
        <v>120</v>
      </c>
      <c r="O76" s="4">
        <v>0</v>
      </c>
      <c r="P76" s="5" t="s">
        <v>22</v>
      </c>
    </row>
    <row r="77" spans="1:16" x14ac:dyDescent="0.3">
      <c r="A77" s="2">
        <v>385</v>
      </c>
      <c r="B77" s="16" t="s">
        <v>117</v>
      </c>
      <c r="C77" s="17">
        <v>10000</v>
      </c>
      <c r="D77" s="17">
        <f t="shared" si="5"/>
        <v>5607.5</v>
      </c>
      <c r="E77" s="2">
        <v>4</v>
      </c>
      <c r="F77" s="2" t="s">
        <v>125</v>
      </c>
      <c r="G77" s="2" t="s">
        <v>19</v>
      </c>
      <c r="H77" s="3">
        <v>0.25</v>
      </c>
      <c r="I77" s="3">
        <v>0.25</v>
      </c>
      <c r="J77" s="3">
        <v>0.25</v>
      </c>
      <c r="K77" s="3">
        <v>0.25</v>
      </c>
      <c r="L77" s="4">
        <v>2022</v>
      </c>
      <c r="M77" s="4" t="s">
        <v>119</v>
      </c>
      <c r="N77" s="4" t="s">
        <v>120</v>
      </c>
      <c r="O77" s="4">
        <v>0</v>
      </c>
      <c r="P77" s="5" t="s">
        <v>22</v>
      </c>
    </row>
    <row r="78" spans="1:16" x14ac:dyDescent="0.3">
      <c r="A78" s="2">
        <v>392</v>
      </c>
      <c r="B78" s="16" t="s">
        <v>102</v>
      </c>
      <c r="C78" s="17">
        <v>10000</v>
      </c>
      <c r="D78" s="17">
        <f t="shared" si="5"/>
        <v>5607.5</v>
      </c>
      <c r="E78" s="2">
        <v>5</v>
      </c>
      <c r="F78" s="2" t="s">
        <v>125</v>
      </c>
      <c r="G78" s="2" t="s">
        <v>19</v>
      </c>
      <c r="H78" s="3">
        <v>1</v>
      </c>
      <c r="I78" s="3"/>
      <c r="J78" s="3"/>
      <c r="K78" s="3"/>
      <c r="L78" s="4">
        <v>2022</v>
      </c>
      <c r="M78" s="4" t="s">
        <v>119</v>
      </c>
      <c r="N78" s="4" t="s">
        <v>120</v>
      </c>
      <c r="O78" s="4">
        <v>0</v>
      </c>
      <c r="P78" s="5" t="s">
        <v>22</v>
      </c>
    </row>
    <row r="79" spans="1:16" x14ac:dyDescent="0.3">
      <c r="A79" s="2">
        <v>395</v>
      </c>
      <c r="B79" s="16" t="s">
        <v>103</v>
      </c>
      <c r="C79" s="17">
        <v>3500</v>
      </c>
      <c r="D79" s="17">
        <f>C79*$A$81</f>
        <v>1962.625</v>
      </c>
      <c r="E79" s="2"/>
      <c r="F79" s="2" t="s">
        <v>125</v>
      </c>
      <c r="G79" s="2" t="s">
        <v>19</v>
      </c>
      <c r="H79" s="3"/>
      <c r="I79" s="3">
        <v>1</v>
      </c>
      <c r="J79" s="3"/>
      <c r="K79" s="3"/>
      <c r="L79" s="4">
        <v>2022</v>
      </c>
      <c r="M79" s="4" t="s">
        <v>119</v>
      </c>
      <c r="N79" s="4" t="s">
        <v>120</v>
      </c>
      <c r="O79" s="4">
        <v>0</v>
      </c>
      <c r="P79" s="5" t="s">
        <v>22</v>
      </c>
    </row>
    <row r="80" spans="1:16" x14ac:dyDescent="0.3">
      <c r="A80" s="2">
        <v>399</v>
      </c>
      <c r="B80" s="16" t="s">
        <v>104</v>
      </c>
      <c r="C80" s="17"/>
      <c r="D80" s="17"/>
      <c r="E80" s="2"/>
      <c r="F80" s="2"/>
      <c r="G80" s="2"/>
      <c r="H80" s="3"/>
      <c r="I80" s="3"/>
      <c r="J80" s="3"/>
      <c r="K80" s="3"/>
      <c r="L80" s="4"/>
      <c r="M80" s="4"/>
      <c r="N80" s="4"/>
      <c r="O80" s="4"/>
      <c r="P80" s="5"/>
    </row>
    <row r="81" spans="1:16" s="26" customFormat="1" x14ac:dyDescent="0.3">
      <c r="A81" s="32">
        <v>0.56074999999999997</v>
      </c>
      <c r="B81" s="21" t="s">
        <v>105</v>
      </c>
      <c r="C81" s="22">
        <f>SUM(C39:C80)</f>
        <v>2140000</v>
      </c>
      <c r="D81" s="22">
        <f>SUM(D39:D80)</f>
        <v>1200000</v>
      </c>
      <c r="E81" s="30">
        <f>C81*0.56</f>
        <v>1198400</v>
      </c>
      <c r="F81" s="20"/>
      <c r="G81" s="20"/>
      <c r="H81" s="23"/>
      <c r="I81" s="23"/>
      <c r="J81" s="23"/>
      <c r="K81" s="23"/>
      <c r="L81" s="24"/>
      <c r="M81" s="24"/>
      <c r="N81" s="24"/>
      <c r="O81" s="24"/>
      <c r="P81" s="25"/>
    </row>
    <row r="82" spans="1:16" x14ac:dyDescent="0.3">
      <c r="A82" s="2">
        <v>531</v>
      </c>
      <c r="B82" s="16" t="s">
        <v>106</v>
      </c>
      <c r="C82" s="17"/>
      <c r="D82" s="18"/>
      <c r="E82" s="2"/>
      <c r="F82" s="2"/>
      <c r="G82" s="2"/>
      <c r="H82" s="3"/>
      <c r="I82" s="3"/>
      <c r="J82" s="3"/>
      <c r="K82" s="3"/>
      <c r="L82" s="4"/>
      <c r="M82" s="4"/>
      <c r="N82" s="4"/>
      <c r="O82" s="4"/>
      <c r="P82" s="5"/>
    </row>
    <row r="83" spans="1:16" x14ac:dyDescent="0.3">
      <c r="A83" s="2">
        <v>532</v>
      </c>
      <c r="B83" s="16" t="s">
        <v>107</v>
      </c>
      <c r="C83" s="17">
        <v>10000</v>
      </c>
      <c r="D83" s="18"/>
      <c r="E83" s="2">
        <v>4</v>
      </c>
      <c r="F83" s="2" t="s">
        <v>124</v>
      </c>
      <c r="G83" s="2" t="s">
        <v>19</v>
      </c>
      <c r="H83" s="3">
        <v>0.5</v>
      </c>
      <c r="I83" s="3"/>
      <c r="J83" s="3">
        <v>0.5</v>
      </c>
      <c r="K83" s="3"/>
      <c r="L83" s="4">
        <v>2022</v>
      </c>
      <c r="M83" s="4" t="s">
        <v>119</v>
      </c>
      <c r="N83" s="4" t="s">
        <v>120</v>
      </c>
      <c r="O83" s="4">
        <v>0</v>
      </c>
      <c r="P83" s="5" t="s">
        <v>22</v>
      </c>
    </row>
    <row r="84" spans="1:16" x14ac:dyDescent="0.3">
      <c r="A84" s="2">
        <v>512</v>
      </c>
      <c r="B84" s="16" t="s">
        <v>108</v>
      </c>
      <c r="C84" s="17">
        <v>2000</v>
      </c>
      <c r="D84" s="18"/>
      <c r="E84" s="2">
        <v>1</v>
      </c>
      <c r="F84" s="2"/>
      <c r="G84" s="2"/>
      <c r="H84" s="3"/>
      <c r="I84" s="3"/>
      <c r="J84" s="3">
        <v>1</v>
      </c>
      <c r="K84" s="3"/>
      <c r="L84" s="4">
        <v>2022</v>
      </c>
      <c r="M84" s="4" t="s">
        <v>119</v>
      </c>
      <c r="N84" s="4" t="s">
        <v>120</v>
      </c>
      <c r="O84" s="4">
        <v>0</v>
      </c>
      <c r="P84" s="5" t="s">
        <v>22</v>
      </c>
    </row>
    <row r="85" spans="1:16" x14ac:dyDescent="0.3">
      <c r="A85" s="2">
        <v>515</v>
      </c>
      <c r="B85" s="16" t="s">
        <v>109</v>
      </c>
      <c r="C85" s="17">
        <v>45000</v>
      </c>
      <c r="D85" s="18"/>
      <c r="E85" s="2">
        <v>2</v>
      </c>
      <c r="F85" s="2" t="s">
        <v>124</v>
      </c>
      <c r="G85" s="2" t="s">
        <v>19</v>
      </c>
      <c r="H85" s="3"/>
      <c r="I85" s="3">
        <v>0.5</v>
      </c>
      <c r="J85" s="3">
        <v>0.5</v>
      </c>
      <c r="K85" s="3"/>
      <c r="L85" s="4">
        <v>2022</v>
      </c>
      <c r="M85" s="4" t="s">
        <v>119</v>
      </c>
      <c r="N85" s="4" t="s">
        <v>120</v>
      </c>
      <c r="O85" s="4">
        <v>0</v>
      </c>
      <c r="P85" s="5" t="s">
        <v>22</v>
      </c>
    </row>
    <row r="86" spans="1:16" x14ac:dyDescent="0.3">
      <c r="A86" s="2">
        <v>523</v>
      </c>
      <c r="B86" s="16" t="s">
        <v>118</v>
      </c>
      <c r="C86" s="17">
        <v>10000</v>
      </c>
      <c r="D86" s="18"/>
      <c r="E86" s="2">
        <v>2</v>
      </c>
      <c r="F86" s="2" t="s">
        <v>124</v>
      </c>
      <c r="G86" s="2" t="s">
        <v>19</v>
      </c>
      <c r="H86" s="3">
        <v>0.5</v>
      </c>
      <c r="I86" s="3"/>
      <c r="J86" s="3"/>
      <c r="K86" s="3">
        <v>0.5</v>
      </c>
      <c r="L86" s="4">
        <v>2022</v>
      </c>
      <c r="M86" s="4" t="s">
        <v>119</v>
      </c>
      <c r="N86" s="4" t="s">
        <v>120</v>
      </c>
      <c r="O86" s="4">
        <v>0</v>
      </c>
      <c r="P86" s="5" t="s">
        <v>22</v>
      </c>
    </row>
    <row r="87" spans="1:16" x14ac:dyDescent="0.3">
      <c r="A87" s="2">
        <v>565</v>
      </c>
      <c r="B87" s="16" t="s">
        <v>110</v>
      </c>
      <c r="C87" s="17">
        <v>12000</v>
      </c>
      <c r="D87" s="18"/>
      <c r="E87" s="2">
        <v>1</v>
      </c>
      <c r="F87" s="2" t="s">
        <v>124</v>
      </c>
      <c r="G87" s="2" t="s">
        <v>19</v>
      </c>
      <c r="H87" s="3">
        <v>1</v>
      </c>
      <c r="I87" s="3"/>
      <c r="J87" s="3"/>
      <c r="K87" s="3"/>
      <c r="L87" s="4">
        <v>2022</v>
      </c>
      <c r="M87" s="4" t="s">
        <v>119</v>
      </c>
      <c r="N87" s="4" t="s">
        <v>120</v>
      </c>
      <c r="O87" s="4">
        <v>0</v>
      </c>
      <c r="P87" s="5" t="s">
        <v>22</v>
      </c>
    </row>
    <row r="88" spans="1:16" x14ac:dyDescent="0.3">
      <c r="A88" s="2">
        <v>591</v>
      </c>
      <c r="B88" s="16" t="s">
        <v>111</v>
      </c>
      <c r="C88" s="17">
        <v>21000</v>
      </c>
      <c r="D88" s="18"/>
      <c r="E88" s="2">
        <v>4</v>
      </c>
      <c r="F88" s="2" t="s">
        <v>130</v>
      </c>
      <c r="G88" s="2" t="s">
        <v>19</v>
      </c>
      <c r="H88" s="3">
        <v>0.25</v>
      </c>
      <c r="I88" s="3">
        <v>0.25</v>
      </c>
      <c r="J88" s="3">
        <v>0.25</v>
      </c>
      <c r="K88" s="3">
        <v>0.25</v>
      </c>
      <c r="L88" s="4">
        <v>2022</v>
      </c>
      <c r="M88" s="4" t="s">
        <v>119</v>
      </c>
      <c r="N88" s="4" t="s">
        <v>120</v>
      </c>
      <c r="O88" s="4">
        <v>0</v>
      </c>
      <c r="P88" s="5" t="s">
        <v>22</v>
      </c>
    </row>
    <row r="89" spans="1:16" s="26" customFormat="1" x14ac:dyDescent="0.3">
      <c r="A89" s="20"/>
      <c r="B89" s="21" t="s">
        <v>112</v>
      </c>
      <c r="C89" s="27">
        <f>SUM(C82:C88)</f>
        <v>100000</v>
      </c>
      <c r="D89" s="27">
        <f>SUM(D82:D88)</f>
        <v>0</v>
      </c>
      <c r="E89" s="20"/>
      <c r="F89" s="20"/>
      <c r="G89" s="20"/>
      <c r="H89" s="23"/>
      <c r="I89" s="23"/>
      <c r="J89" s="23"/>
      <c r="K89" s="23"/>
      <c r="L89" s="24"/>
      <c r="M89" s="24"/>
      <c r="N89" s="24"/>
      <c r="O89" s="24"/>
      <c r="P89" s="25"/>
    </row>
    <row r="90" spans="1:16" x14ac:dyDescent="0.3">
      <c r="A90" s="2"/>
      <c r="B90" s="2"/>
      <c r="C90" s="2"/>
      <c r="D90" s="18"/>
      <c r="E90" s="2"/>
      <c r="F90" s="2"/>
      <c r="G90" s="2"/>
      <c r="H90" s="3"/>
      <c r="I90" s="3"/>
      <c r="J90" s="3"/>
      <c r="K90" s="3"/>
      <c r="L90" s="4"/>
      <c r="M90" s="4"/>
      <c r="N90" s="4"/>
      <c r="O90" s="4"/>
      <c r="P90" s="5"/>
    </row>
    <row r="91" spans="1:16" x14ac:dyDescent="0.3">
      <c r="A91" s="6"/>
      <c r="B91" s="6"/>
      <c r="C91" s="6"/>
      <c r="D91" s="6"/>
      <c r="E91" s="6"/>
      <c r="F91" s="6"/>
      <c r="G91" s="6"/>
      <c r="H91" s="7"/>
      <c r="I91" s="7"/>
      <c r="J91" s="7"/>
      <c r="K91" s="7"/>
      <c r="L91" s="8"/>
      <c r="M91" s="8"/>
      <c r="N91" s="8"/>
      <c r="O91" s="8"/>
      <c r="P91" s="9"/>
    </row>
    <row r="92" spans="1:16" ht="15" thickBot="1" x14ac:dyDescent="0.35">
      <c r="A92" s="10"/>
      <c r="B92" s="10"/>
      <c r="C92" s="10"/>
      <c r="D92" s="10"/>
      <c r="E92" s="10"/>
      <c r="F92" s="10"/>
      <c r="G92" s="10"/>
      <c r="H92" s="11"/>
      <c r="I92" s="11"/>
      <c r="J92" s="11"/>
      <c r="K92" s="11"/>
      <c r="L92" s="12"/>
      <c r="M92" s="12"/>
      <c r="N92" s="12"/>
      <c r="O92" s="12"/>
      <c r="P92" s="13"/>
    </row>
    <row r="94" spans="1:16" ht="15" thickBot="1" x14ac:dyDescent="0.35">
      <c r="B94" s="28" t="s">
        <v>129</v>
      </c>
      <c r="C94" s="29">
        <f>C38+C81+C89</f>
        <v>2477836</v>
      </c>
    </row>
    <row r="95" spans="1:16" ht="15.6" thickTop="1" thickBot="1" x14ac:dyDescent="0.35"/>
    <row r="96" spans="1:16" x14ac:dyDescent="0.3">
      <c r="A96" s="61" t="s">
        <v>17</v>
      </c>
      <c r="B96" s="62"/>
      <c r="C96" s="62"/>
      <c r="D96" s="62"/>
      <c r="E96" s="62"/>
      <c r="F96" s="63"/>
      <c r="G96" s="19"/>
      <c r="H96" s="15"/>
      <c r="I96" s="15"/>
      <c r="J96" s="15"/>
      <c r="K96" s="15"/>
      <c r="L96" s="15"/>
      <c r="M96" s="15"/>
      <c r="N96" s="15"/>
      <c r="O96" s="15"/>
      <c r="P96" s="15"/>
    </row>
    <row r="97" spans="1:16" ht="15" thickBot="1" x14ac:dyDescent="0.35">
      <c r="A97" s="64"/>
      <c r="B97" s="65"/>
      <c r="C97" s="65"/>
      <c r="D97" s="65"/>
      <c r="E97" s="65"/>
      <c r="F97" s="66"/>
      <c r="G97" s="19"/>
      <c r="H97" s="15"/>
      <c r="I97" s="15"/>
      <c r="J97" s="15"/>
      <c r="K97" s="15"/>
      <c r="L97" s="15"/>
      <c r="M97" s="15"/>
      <c r="N97" s="15"/>
      <c r="O97" s="15"/>
      <c r="P97" s="15"/>
    </row>
    <row r="98" spans="1:16" ht="15" thickBot="1" x14ac:dyDescent="0.35">
      <c r="A98" s="67" t="s">
        <v>18</v>
      </c>
      <c r="B98" s="68"/>
      <c r="C98" s="68"/>
      <c r="D98" s="68"/>
      <c r="E98" s="68"/>
      <c r="F98" s="69"/>
      <c r="G98" s="19"/>
      <c r="H98" s="15"/>
      <c r="I98" s="15"/>
      <c r="J98" s="15"/>
      <c r="K98" s="15"/>
      <c r="L98" s="15"/>
      <c r="M98" s="15"/>
      <c r="N98" s="15"/>
      <c r="O98" s="15"/>
      <c r="P98" s="15"/>
    </row>
    <row r="99" spans="1:16" ht="15" thickBot="1" x14ac:dyDescent="0.35">
      <c r="A99" s="49" t="s">
        <v>19</v>
      </c>
      <c r="B99" s="50"/>
      <c r="C99" s="49" t="s">
        <v>20</v>
      </c>
      <c r="D99" s="51"/>
      <c r="E99" s="51"/>
      <c r="F99" s="50"/>
      <c r="G99" s="19"/>
      <c r="H99" s="15"/>
      <c r="I99" s="15"/>
      <c r="J99" s="15"/>
      <c r="K99" s="15"/>
      <c r="L99" s="15"/>
      <c r="M99" s="15"/>
      <c r="N99" s="15"/>
      <c r="O99" s="15"/>
      <c r="P99" s="15"/>
    </row>
    <row r="100" spans="1:16" ht="15" thickBot="1" x14ac:dyDescent="0.35">
      <c r="A100" s="49" t="s">
        <v>13</v>
      </c>
      <c r="B100" s="50"/>
      <c r="C100" s="49" t="s">
        <v>21</v>
      </c>
      <c r="D100" s="51"/>
      <c r="E100" s="51"/>
      <c r="F100" s="50"/>
      <c r="G100" s="19"/>
      <c r="H100" s="15"/>
      <c r="I100" s="15"/>
      <c r="J100" s="15"/>
      <c r="K100" s="15"/>
      <c r="L100" s="15"/>
      <c r="M100" s="15"/>
      <c r="N100" s="15"/>
      <c r="O100" s="15"/>
      <c r="P100" s="15"/>
    </row>
    <row r="101" spans="1:16" x14ac:dyDescent="0.3">
      <c r="A101" s="58"/>
      <c r="B101" s="58"/>
      <c r="C101" s="58"/>
      <c r="D101" s="58"/>
      <c r="E101" s="58"/>
      <c r="F101" s="58"/>
      <c r="G101" s="19"/>
      <c r="H101" s="15"/>
      <c r="I101" s="15"/>
      <c r="J101" s="15"/>
      <c r="K101" s="15"/>
      <c r="L101" s="15"/>
      <c r="M101" s="15"/>
      <c r="N101" s="15"/>
      <c r="O101" s="15"/>
      <c r="P101" s="15"/>
    </row>
    <row r="102" spans="1:16" ht="15" thickBot="1" x14ac:dyDescent="0.35">
      <c r="A102" s="19"/>
      <c r="B102" s="19"/>
      <c r="C102" s="19"/>
      <c r="D102" s="19"/>
      <c r="E102" s="19"/>
      <c r="F102" s="19"/>
      <c r="G102" s="19"/>
      <c r="H102" s="15"/>
      <c r="I102" s="15"/>
      <c r="J102" s="15"/>
      <c r="K102" s="15"/>
      <c r="L102" s="15"/>
      <c r="M102" s="15"/>
      <c r="N102" s="15"/>
      <c r="O102" s="15"/>
      <c r="P102" s="15"/>
    </row>
    <row r="103" spans="1:16" ht="21.6" thickBot="1" x14ac:dyDescent="0.35">
      <c r="A103" s="43" t="s">
        <v>33</v>
      </c>
      <c r="B103" s="44"/>
      <c r="C103" s="44"/>
      <c r="D103" s="44"/>
      <c r="E103" s="44"/>
      <c r="F103" s="44"/>
      <c r="G103" s="45"/>
      <c r="H103" s="15"/>
      <c r="I103" s="15"/>
      <c r="J103" s="15"/>
      <c r="K103" s="15"/>
      <c r="L103" s="15"/>
      <c r="M103" s="15"/>
      <c r="N103" s="15"/>
      <c r="O103" s="15"/>
      <c r="P103" s="15"/>
    </row>
    <row r="104" spans="1:16" ht="15.75" customHeight="1" x14ac:dyDescent="0.3">
      <c r="A104" s="46" t="s">
        <v>22</v>
      </c>
      <c r="B104" s="47"/>
      <c r="C104" s="47" t="s">
        <v>23</v>
      </c>
      <c r="D104" s="47"/>
      <c r="E104" s="47"/>
      <c r="F104" s="47"/>
      <c r="G104" s="48"/>
      <c r="H104" s="15"/>
      <c r="I104" s="15"/>
      <c r="J104" s="15"/>
      <c r="K104" s="15"/>
      <c r="L104" s="15"/>
      <c r="M104" s="15"/>
      <c r="N104" s="15"/>
      <c r="O104" s="15"/>
      <c r="P104" s="15"/>
    </row>
    <row r="105" spans="1:16" x14ac:dyDescent="0.3">
      <c r="A105" s="52" t="s">
        <v>24</v>
      </c>
      <c r="B105" s="53"/>
      <c r="C105" s="53" t="s">
        <v>25</v>
      </c>
      <c r="D105" s="53"/>
      <c r="E105" s="53"/>
      <c r="F105" s="53"/>
      <c r="G105" s="54"/>
      <c r="H105" s="15"/>
      <c r="I105" s="15"/>
      <c r="J105" s="15"/>
      <c r="K105" s="15"/>
      <c r="L105" s="15"/>
      <c r="M105" s="15"/>
      <c r="N105" s="15"/>
      <c r="O105" s="15"/>
      <c r="P105" s="15"/>
    </row>
    <row r="106" spans="1:16" ht="15" thickBot="1" x14ac:dyDescent="0.35">
      <c r="A106" s="55" t="s">
        <v>26</v>
      </c>
      <c r="B106" s="56"/>
      <c r="C106" s="56" t="s">
        <v>27</v>
      </c>
      <c r="D106" s="56"/>
      <c r="E106" s="56"/>
      <c r="F106" s="56"/>
      <c r="G106" s="57"/>
      <c r="H106" s="15"/>
      <c r="I106" s="15"/>
      <c r="J106" s="15"/>
      <c r="K106" s="15"/>
      <c r="L106" s="15"/>
      <c r="M106" s="15"/>
      <c r="N106" s="15"/>
      <c r="O106" s="15"/>
      <c r="P106" s="15"/>
    </row>
    <row r="107" spans="1:16" ht="36" customHeight="1" thickBot="1" x14ac:dyDescent="0.35">
      <c r="A107" s="38" t="s">
        <v>28</v>
      </c>
      <c r="B107" s="39"/>
      <c r="C107" s="39"/>
      <c r="D107" s="39"/>
      <c r="E107" s="39"/>
      <c r="F107" s="39"/>
      <c r="G107" s="39"/>
      <c r="H107" s="39"/>
      <c r="I107" s="39"/>
      <c r="J107" s="39"/>
      <c r="K107" s="39"/>
      <c r="L107" s="39"/>
      <c r="M107" s="39"/>
      <c r="N107" s="39"/>
      <c r="O107" s="39"/>
      <c r="P107" s="39"/>
    </row>
    <row r="108" spans="1:16" ht="21.6" thickBot="1" x14ac:dyDescent="0.35">
      <c r="A108" s="40" t="s">
        <v>29</v>
      </c>
      <c r="B108" s="41"/>
      <c r="C108" s="41"/>
      <c r="D108" s="41"/>
      <c r="E108" s="41"/>
      <c r="F108" s="41"/>
      <c r="G108" s="41"/>
      <c r="H108" s="41"/>
      <c r="I108" s="41"/>
      <c r="J108" s="41"/>
      <c r="K108" s="41"/>
      <c r="L108" s="41"/>
      <c r="M108" s="41"/>
      <c r="N108" s="41"/>
      <c r="O108" s="41"/>
      <c r="P108" s="42"/>
    </row>
    <row r="109" spans="1:16" ht="18.600000000000001" thickBot="1" x14ac:dyDescent="0.35">
      <c r="A109" s="35" t="s">
        <v>30</v>
      </c>
      <c r="B109" s="36"/>
      <c r="C109" s="36"/>
      <c r="D109" s="36"/>
      <c r="E109" s="36"/>
      <c r="F109" s="36"/>
      <c r="G109" s="36"/>
      <c r="H109" s="36"/>
      <c r="I109" s="36"/>
      <c r="J109" s="36"/>
      <c r="K109" s="36"/>
      <c r="L109" s="36"/>
      <c r="M109" s="36"/>
      <c r="N109" s="36"/>
      <c r="O109" s="36"/>
      <c r="P109" s="37"/>
    </row>
    <row r="110" spans="1:16" ht="15.75" customHeight="1" x14ac:dyDescent="0.3">
      <c r="A110" s="70" t="s">
        <v>32</v>
      </c>
      <c r="B110" s="71"/>
      <c r="C110" s="71"/>
      <c r="D110" s="71"/>
      <c r="E110" s="71"/>
      <c r="F110" s="71"/>
      <c r="G110" s="71"/>
      <c r="H110" s="71"/>
      <c r="I110" s="71"/>
      <c r="J110" s="71"/>
      <c r="K110" s="71"/>
      <c r="L110" s="71"/>
      <c r="M110" s="71"/>
      <c r="N110" s="71"/>
      <c r="O110" s="71"/>
      <c r="P110" s="72"/>
    </row>
    <row r="111" spans="1:16" x14ac:dyDescent="0.3">
      <c r="A111" s="73"/>
      <c r="B111" s="74"/>
      <c r="C111" s="74"/>
      <c r="D111" s="74"/>
      <c r="E111" s="74"/>
      <c r="F111" s="74"/>
      <c r="G111" s="74"/>
      <c r="H111" s="74"/>
      <c r="I111" s="74"/>
      <c r="J111" s="74"/>
      <c r="K111" s="74"/>
      <c r="L111" s="74"/>
      <c r="M111" s="74"/>
      <c r="N111" s="74"/>
      <c r="O111" s="74"/>
      <c r="P111" s="75"/>
    </row>
    <row r="112" spans="1:16" ht="15.75" customHeight="1" x14ac:dyDescent="0.3">
      <c r="A112" s="73"/>
      <c r="B112" s="74"/>
      <c r="C112" s="74"/>
      <c r="D112" s="74"/>
      <c r="E112" s="74"/>
      <c r="F112" s="74"/>
      <c r="G112" s="74"/>
      <c r="H112" s="74"/>
      <c r="I112" s="74"/>
      <c r="J112" s="74"/>
      <c r="K112" s="74"/>
      <c r="L112" s="74"/>
      <c r="M112" s="74"/>
      <c r="N112" s="74"/>
      <c r="O112" s="74"/>
      <c r="P112" s="75"/>
    </row>
    <row r="113" spans="1:16" x14ac:dyDescent="0.3">
      <c r="A113" s="73"/>
      <c r="B113" s="74"/>
      <c r="C113" s="74"/>
      <c r="D113" s="74"/>
      <c r="E113" s="74"/>
      <c r="F113" s="74"/>
      <c r="G113" s="74"/>
      <c r="H113" s="74"/>
      <c r="I113" s="74"/>
      <c r="J113" s="74"/>
      <c r="K113" s="74"/>
      <c r="L113" s="74"/>
      <c r="M113" s="74"/>
      <c r="N113" s="74"/>
      <c r="O113" s="74"/>
      <c r="P113" s="75"/>
    </row>
    <row r="114" spans="1:16" x14ac:dyDescent="0.3">
      <c r="A114" s="73"/>
      <c r="B114" s="74"/>
      <c r="C114" s="74"/>
      <c r="D114" s="74"/>
      <c r="E114" s="74"/>
      <c r="F114" s="74"/>
      <c r="G114" s="74"/>
      <c r="H114" s="74"/>
      <c r="I114" s="74"/>
      <c r="J114" s="74"/>
      <c r="K114" s="74"/>
      <c r="L114" s="74"/>
      <c r="M114" s="74"/>
      <c r="N114" s="74"/>
      <c r="O114" s="74"/>
      <c r="P114" s="75"/>
    </row>
    <row r="115" spans="1:16" x14ac:dyDescent="0.3">
      <c r="A115" s="73"/>
      <c r="B115" s="74"/>
      <c r="C115" s="74"/>
      <c r="D115" s="74"/>
      <c r="E115" s="74"/>
      <c r="F115" s="74"/>
      <c r="G115" s="74"/>
      <c r="H115" s="74"/>
      <c r="I115" s="74"/>
      <c r="J115" s="74"/>
      <c r="K115" s="74"/>
      <c r="L115" s="74"/>
      <c r="M115" s="74"/>
      <c r="N115" s="74"/>
      <c r="O115" s="74"/>
      <c r="P115" s="75"/>
    </row>
    <row r="116" spans="1:16" x14ac:dyDescent="0.3">
      <c r="A116" s="73"/>
      <c r="B116" s="74"/>
      <c r="C116" s="74"/>
      <c r="D116" s="74"/>
      <c r="E116" s="74"/>
      <c r="F116" s="74"/>
      <c r="G116" s="74"/>
      <c r="H116" s="74"/>
      <c r="I116" s="74"/>
      <c r="J116" s="74"/>
      <c r="K116" s="74"/>
      <c r="L116" s="74"/>
      <c r="M116" s="74"/>
      <c r="N116" s="74"/>
      <c r="O116" s="74"/>
      <c r="P116" s="75"/>
    </row>
    <row r="117" spans="1:16" x14ac:dyDescent="0.3">
      <c r="A117" s="73"/>
      <c r="B117" s="74"/>
      <c r="C117" s="74"/>
      <c r="D117" s="74"/>
      <c r="E117" s="74"/>
      <c r="F117" s="74"/>
      <c r="G117" s="74"/>
      <c r="H117" s="74"/>
      <c r="I117" s="74"/>
      <c r="J117" s="74"/>
      <c r="K117" s="74"/>
      <c r="L117" s="74"/>
      <c r="M117" s="74"/>
      <c r="N117" s="74"/>
      <c r="O117" s="74"/>
      <c r="P117" s="75"/>
    </row>
    <row r="118" spans="1:16" ht="15" thickBot="1" x14ac:dyDescent="0.35">
      <c r="A118" s="76"/>
      <c r="B118" s="77"/>
      <c r="C118" s="77"/>
      <c r="D118" s="77"/>
      <c r="E118" s="77"/>
      <c r="F118" s="77"/>
      <c r="G118" s="77"/>
      <c r="H118" s="77"/>
      <c r="I118" s="77"/>
      <c r="J118" s="77"/>
      <c r="K118" s="77"/>
      <c r="L118" s="77"/>
      <c r="M118" s="77"/>
      <c r="N118" s="77"/>
      <c r="O118" s="77"/>
      <c r="P118" s="78"/>
    </row>
    <row r="120" spans="1:16" x14ac:dyDescent="0.3">
      <c r="B120" s="15"/>
      <c r="C120" s="15"/>
      <c r="D120" s="15"/>
      <c r="E120" s="15"/>
      <c r="F120" s="15"/>
      <c r="G120" s="15"/>
    </row>
    <row r="121" spans="1:16" x14ac:dyDescent="0.3">
      <c r="B121" s="79" t="s">
        <v>34</v>
      </c>
      <c r="C121" s="79"/>
      <c r="D121" s="79"/>
      <c r="E121" s="79"/>
      <c r="F121" s="15"/>
      <c r="G121" s="15"/>
    </row>
    <row r="122" spans="1:16" x14ac:dyDescent="0.3">
      <c r="B122" s="79"/>
      <c r="C122" s="79"/>
      <c r="D122" s="79"/>
      <c r="E122" s="79"/>
      <c r="F122" s="15"/>
      <c r="G122" s="15"/>
    </row>
  </sheetData>
  <sheetProtection autoFilter="0" pivotTables="0"/>
  <mergeCells count="36">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105:B105"/>
    <mergeCell ref="C105:G105"/>
    <mergeCell ref="A96:F97"/>
    <mergeCell ref="A98:F98"/>
    <mergeCell ref="A99:B99"/>
    <mergeCell ref="C99:F99"/>
    <mergeCell ref="A100:B100"/>
    <mergeCell ref="C100:F100"/>
    <mergeCell ref="A101:B101"/>
    <mergeCell ref="C101:F101"/>
    <mergeCell ref="A103:G103"/>
    <mergeCell ref="A104:B104"/>
    <mergeCell ref="C104:G104"/>
    <mergeCell ref="B121:E122"/>
    <mergeCell ref="A106:B106"/>
    <mergeCell ref="C106:G106"/>
    <mergeCell ref="A107:P107"/>
    <mergeCell ref="A108:P108"/>
    <mergeCell ref="A109:P109"/>
    <mergeCell ref="A110:P118"/>
  </mergeCells>
  <pageMargins left="0.25" right="0.25"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PAAS 2022</vt:lpstr>
      <vt:lpstr>PAAS 2022 FEDERAL</vt:lpstr>
      <vt:lpstr>PAAS 2022 ESTATAL</vt:lpstr>
      <vt:lpstr>PAAS 2022 INGRESOS PROPIOS</vt:lpstr>
      <vt:lpstr>HOJA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ADMINISTRACION</cp:lastModifiedBy>
  <cp:lastPrinted>2022-02-04T17:36:46Z</cp:lastPrinted>
  <dcterms:created xsi:type="dcterms:W3CDTF">2018-11-09T15:37:17Z</dcterms:created>
  <dcterms:modified xsi:type="dcterms:W3CDTF">2022-02-04T20:54:28Z</dcterms:modified>
</cp:coreProperties>
</file>