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OA&amp;PAAAS\2024\"/>
    </mc:Choice>
  </mc:AlternateContent>
  <bookViews>
    <workbookView xWindow="-120" yWindow="-120" windowWidth="29040" windowHeight="15840" firstSheet="5" activeTab="8"/>
  </bookViews>
  <sheets>
    <sheet name="PAAS Diciembre" sheetId="1" r:id="rId1"/>
    <sheet name="PAAS Diciembre Remanente Desglo" sheetId="4" r:id="rId2"/>
    <sheet name="PAAS ENERO" sheetId="5" r:id="rId3"/>
    <sheet name="ING Y EGR DIC REMAN DESGLOSAD" sheetId="6" r:id="rId4"/>
    <sheet name="INGRESOS Y EGRESOS DIC" sheetId="7" r:id="rId5"/>
    <sheet name="POA DICIEMBRE 2024" sheetId="8" r:id="rId6"/>
    <sheet name="INGRESOS Y EGRESOS MARZO" sheetId="9" r:id="rId7"/>
    <sheet name=" INGRESOS YEGRESOS ENE" sheetId="10" r:id="rId8"/>
    <sheet name="POA Enero" sheetId="11" r:id="rId9"/>
  </sheets>
  <externalReferences>
    <externalReference r:id="rId10"/>
  </externalReferences>
  <definedNames>
    <definedName name="_xlnm.Print_Area" localSheetId="3">'ING Y EGR DIC REMAN DESGLOSAD'!$B$1:$G$37</definedName>
    <definedName name="_xlnm.Print_Area" localSheetId="4">'INGRESOS Y EGRESOS DIC'!$B$1:$G$32</definedName>
    <definedName name="_xlnm.Print_Area" localSheetId="6">'INGRESOS Y EGRESOS MARZO'!$B$1:$G$29</definedName>
    <definedName name="_xlnm.Print_Area" localSheetId="5">'POA DICIEMBRE 2024'!$A$1:$F$101</definedName>
    <definedName name="_xlnm.Print_Area" localSheetId="8">'POA Enero'!$A$1:$F$76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1" l="1"/>
  <c r="E71" i="11"/>
  <c r="E70" i="11"/>
  <c r="E69" i="11"/>
  <c r="E68" i="11" s="1"/>
  <c r="F68" i="11"/>
  <c r="D68" i="11"/>
  <c r="C68" i="11"/>
  <c r="E67" i="11"/>
  <c r="E66" i="11"/>
  <c r="E65" i="11"/>
  <c r="E64" i="11"/>
  <c r="E63" i="11" s="1"/>
  <c r="F63" i="11"/>
  <c r="D63" i="11"/>
  <c r="C63" i="11"/>
  <c r="E62" i="11"/>
  <c r="E61" i="11"/>
  <c r="E60" i="11"/>
  <c r="E59" i="11"/>
  <c r="E58" i="11" s="1"/>
  <c r="F58" i="11"/>
  <c r="F73" i="11" s="1"/>
  <c r="D58" i="11"/>
  <c r="D73" i="11" s="1"/>
  <c r="C58" i="11"/>
  <c r="C73" i="11" s="1"/>
  <c r="E50" i="11"/>
  <c r="E49" i="11"/>
  <c r="E48" i="11"/>
  <c r="E47" i="11"/>
  <c r="E46" i="11" s="1"/>
  <c r="F46" i="11"/>
  <c r="D46" i="11"/>
  <c r="C46" i="11"/>
  <c r="E45" i="11"/>
  <c r="E44" i="11"/>
  <c r="E43" i="11"/>
  <c r="E42" i="11"/>
  <c r="E41" i="11" s="1"/>
  <c r="F41" i="11"/>
  <c r="D41" i="11"/>
  <c r="C41" i="11"/>
  <c r="E40" i="11"/>
  <c r="E39" i="11"/>
  <c r="E38" i="11"/>
  <c r="E37" i="11"/>
  <c r="E36" i="11" s="1"/>
  <c r="F36" i="11"/>
  <c r="F51" i="11" s="1"/>
  <c r="D36" i="11"/>
  <c r="D51" i="11" s="1"/>
  <c r="C36" i="11"/>
  <c r="C51" i="11" s="1"/>
  <c r="F27" i="11"/>
  <c r="E27" i="11"/>
  <c r="D27" i="11"/>
  <c r="C27" i="11"/>
  <c r="F22" i="11"/>
  <c r="E22" i="11"/>
  <c r="D22" i="11"/>
  <c r="C22" i="11"/>
  <c r="F17" i="11"/>
  <c r="F32" i="11" s="1"/>
  <c r="E17" i="11"/>
  <c r="E32" i="11" s="1"/>
  <c r="D17" i="11"/>
  <c r="D32" i="11" s="1"/>
  <c r="C17" i="11"/>
  <c r="C32" i="11" s="1"/>
  <c r="C75" i="11" s="1"/>
  <c r="F12" i="11"/>
  <c r="D12" i="11"/>
  <c r="C12" i="11"/>
  <c r="E11" i="11"/>
  <c r="E10" i="11"/>
  <c r="E9" i="11"/>
  <c r="E8" i="11"/>
  <c r="E12" i="11" s="1"/>
  <c r="F28" i="10"/>
  <c r="F33" i="10" s="1"/>
  <c r="E28" i="10"/>
  <c r="E33" i="10" s="1"/>
  <c r="D28" i="10"/>
  <c r="D33" i="10" s="1"/>
  <c r="C28" i="10"/>
  <c r="F24" i="10"/>
  <c r="E24" i="10"/>
  <c r="D24" i="10"/>
  <c r="C24" i="10"/>
  <c r="F20" i="10"/>
  <c r="E20" i="10"/>
  <c r="D20" i="10"/>
  <c r="C20" i="10"/>
  <c r="F14" i="10"/>
  <c r="E14" i="10"/>
  <c r="D14" i="10"/>
  <c r="C14" i="10"/>
  <c r="C33" i="10" s="1"/>
  <c r="F10" i="10"/>
  <c r="E10" i="10"/>
  <c r="D10" i="10"/>
  <c r="C10" i="10"/>
  <c r="F5" i="9"/>
  <c r="G5" i="9"/>
  <c r="F6" i="9"/>
  <c r="F9" i="9" s="1"/>
  <c r="G6" i="9"/>
  <c r="E7" i="9"/>
  <c r="D9" i="9"/>
  <c r="G9" i="9"/>
  <c r="D13" i="9"/>
  <c r="E13" i="9"/>
  <c r="F13" i="9"/>
  <c r="G13" i="9"/>
  <c r="D19" i="9"/>
  <c r="D27" i="9" s="1"/>
  <c r="E19" i="9"/>
  <c r="G19" i="9"/>
  <c r="E20" i="9"/>
  <c r="F21" i="9"/>
  <c r="F19" i="9" s="1"/>
  <c r="F22" i="9"/>
  <c r="D23" i="9"/>
  <c r="F23" i="9"/>
  <c r="G23" i="9"/>
  <c r="E24" i="9"/>
  <c r="E25" i="9"/>
  <c r="E23" i="9" s="1"/>
  <c r="E27" i="9" s="1"/>
  <c r="E26" i="9"/>
  <c r="G27" i="9"/>
  <c r="F75" i="11" l="1"/>
  <c r="E51" i="11"/>
  <c r="E75" i="11" s="1"/>
  <c r="E73" i="11"/>
  <c r="D75" i="11"/>
  <c r="F27" i="9"/>
  <c r="E6" i="9"/>
  <c r="E9" i="9" s="1"/>
  <c r="E95" i="8" l="1"/>
  <c r="E94" i="8"/>
  <c r="E93" i="8"/>
  <c r="E92" i="8"/>
  <c r="F91" i="8"/>
  <c r="E91" i="8"/>
  <c r="D91" i="8"/>
  <c r="C91" i="8"/>
  <c r="E90" i="8"/>
  <c r="E89" i="8"/>
  <c r="E88" i="8"/>
  <c r="E87" i="8"/>
  <c r="F86" i="8"/>
  <c r="E86" i="8"/>
  <c r="D86" i="8"/>
  <c r="C86" i="8"/>
  <c r="E85" i="8"/>
  <c r="E84" i="8"/>
  <c r="E83" i="8"/>
  <c r="E82" i="8"/>
  <c r="F81" i="8"/>
  <c r="F96" i="8" s="1"/>
  <c r="E81" i="8"/>
  <c r="E96" i="8" s="1"/>
  <c r="D81" i="8"/>
  <c r="D96" i="8" s="1"/>
  <c r="C81" i="8"/>
  <c r="C96" i="8" s="1"/>
  <c r="E75" i="8"/>
  <c r="E74" i="8"/>
  <c r="E72" i="8" s="1"/>
  <c r="E73" i="8"/>
  <c r="F72" i="8"/>
  <c r="D72" i="8"/>
  <c r="C72" i="8"/>
  <c r="E71" i="8"/>
  <c r="F70" i="8"/>
  <c r="E70" i="8"/>
  <c r="D70" i="8"/>
  <c r="C70" i="8"/>
  <c r="E69" i="8"/>
  <c r="E68" i="8"/>
  <c r="E67" i="8"/>
  <c r="E66" i="8"/>
  <c r="F65" i="8"/>
  <c r="E65" i="8"/>
  <c r="D65" i="8"/>
  <c r="C65" i="8"/>
  <c r="E63" i="8"/>
  <c r="E61" i="8"/>
  <c r="E60" i="8" s="1"/>
  <c r="F60" i="8"/>
  <c r="D60" i="8"/>
  <c r="C60" i="8"/>
  <c r="E59" i="8"/>
  <c r="E58" i="8"/>
  <c r="E57" i="8"/>
  <c r="E56" i="8"/>
  <c r="E55" i="8" s="1"/>
  <c r="E77" i="8" s="1"/>
  <c r="F55" i="8"/>
  <c r="F77" i="8" s="1"/>
  <c r="D55" i="8"/>
  <c r="D77" i="8" s="1"/>
  <c r="C55" i="8"/>
  <c r="C77" i="8" s="1"/>
  <c r="E50" i="8"/>
  <c r="E49" i="8"/>
  <c r="E48" i="8"/>
  <c r="E47" i="8"/>
  <c r="E46" i="8" s="1"/>
  <c r="F46" i="8"/>
  <c r="D46" i="8"/>
  <c r="C46" i="8"/>
  <c r="E45" i="8"/>
  <c r="E44" i="8"/>
  <c r="E43" i="8"/>
  <c r="E42" i="8"/>
  <c r="E41" i="8" s="1"/>
  <c r="F41" i="8"/>
  <c r="D41" i="8"/>
  <c r="C41" i="8"/>
  <c r="E40" i="8"/>
  <c r="E39" i="8"/>
  <c r="E38" i="8"/>
  <c r="E37" i="8"/>
  <c r="E36" i="8" s="1"/>
  <c r="F36" i="8"/>
  <c r="F51" i="8" s="1"/>
  <c r="D36" i="8"/>
  <c r="D51" i="8" s="1"/>
  <c r="C36" i="8"/>
  <c r="C51" i="8" s="1"/>
  <c r="F27" i="8"/>
  <c r="E27" i="8"/>
  <c r="D27" i="8"/>
  <c r="C27" i="8"/>
  <c r="F22" i="8"/>
  <c r="E22" i="8"/>
  <c r="D22" i="8"/>
  <c r="C22" i="8"/>
  <c r="F17" i="8"/>
  <c r="F32" i="8" s="1"/>
  <c r="E17" i="8"/>
  <c r="E32" i="8" s="1"/>
  <c r="D17" i="8"/>
  <c r="D32" i="8" s="1"/>
  <c r="C17" i="8"/>
  <c r="C32" i="8" s="1"/>
  <c r="C100" i="8" s="1"/>
  <c r="F12" i="8"/>
  <c r="D12" i="8"/>
  <c r="C12" i="8"/>
  <c r="E11" i="8"/>
  <c r="E8" i="8"/>
  <c r="E12" i="8" s="1"/>
  <c r="F5" i="7"/>
  <c r="F10" i="7" s="1"/>
  <c r="G5" i="7"/>
  <c r="E6" i="7"/>
  <c r="E7" i="7"/>
  <c r="E10" i="7" s="1"/>
  <c r="E8" i="7"/>
  <c r="D10" i="7"/>
  <c r="G10" i="7"/>
  <c r="D14" i="7"/>
  <c r="E14" i="7"/>
  <c r="F14" i="7"/>
  <c r="G14" i="7"/>
  <c r="D21" i="7"/>
  <c r="D20" i="7" s="1"/>
  <c r="E21" i="7"/>
  <c r="E20" i="7" s="1"/>
  <c r="F21" i="7"/>
  <c r="F20" i="7" s="1"/>
  <c r="G21" i="7"/>
  <c r="G20" i="7" s="1"/>
  <c r="D22" i="7"/>
  <c r="E22" i="7"/>
  <c r="F22" i="7"/>
  <c r="G22" i="7"/>
  <c r="D23" i="7"/>
  <c r="E23" i="7"/>
  <c r="F23" i="7"/>
  <c r="G23" i="7"/>
  <c r="D25" i="7"/>
  <c r="D24" i="7" s="1"/>
  <c r="E25" i="7"/>
  <c r="E24" i="7" s="1"/>
  <c r="F25" i="7"/>
  <c r="F24" i="7" s="1"/>
  <c r="G25" i="7"/>
  <c r="G24" i="7" s="1"/>
  <c r="D26" i="7"/>
  <c r="E26" i="7"/>
  <c r="F26" i="7"/>
  <c r="G26" i="7"/>
  <c r="D27" i="7"/>
  <c r="E27" i="7"/>
  <c r="F27" i="7"/>
  <c r="G27" i="7"/>
  <c r="D28" i="7"/>
  <c r="E28" i="7"/>
  <c r="F28" i="7"/>
  <c r="G28" i="7"/>
  <c r="D29" i="7"/>
  <c r="E29" i="7"/>
  <c r="F29" i="7"/>
  <c r="G29" i="7"/>
  <c r="F5" i="6"/>
  <c r="G5" i="6"/>
  <c r="G10" i="6" s="1"/>
  <c r="E6" i="6"/>
  <c r="E7" i="6"/>
  <c r="E10" i="6" s="1"/>
  <c r="E8" i="6"/>
  <c r="D10" i="6"/>
  <c r="F10" i="6"/>
  <c r="D14" i="6"/>
  <c r="E14" i="6"/>
  <c r="F14" i="6"/>
  <c r="G14" i="6"/>
  <c r="D21" i="6"/>
  <c r="D20" i="6" s="1"/>
  <c r="E21" i="6"/>
  <c r="E20" i="6" s="1"/>
  <c r="F21" i="6"/>
  <c r="F20" i="6" s="1"/>
  <c r="G21" i="6"/>
  <c r="G20" i="6" s="1"/>
  <c r="D22" i="6"/>
  <c r="E22" i="6"/>
  <c r="F22" i="6"/>
  <c r="G22" i="6"/>
  <c r="D23" i="6"/>
  <c r="E23" i="6"/>
  <c r="F23" i="6"/>
  <c r="G23" i="6"/>
  <c r="D25" i="6"/>
  <c r="D24" i="6" s="1"/>
  <c r="D35" i="6" s="1"/>
  <c r="E25" i="6"/>
  <c r="E24" i="6" s="1"/>
  <c r="F25" i="6"/>
  <c r="F24" i="6" s="1"/>
  <c r="G25" i="6"/>
  <c r="G24" i="6" s="1"/>
  <c r="G35" i="6" s="1"/>
  <c r="D26" i="6"/>
  <c r="E26" i="6"/>
  <c r="F26" i="6"/>
  <c r="G26" i="6"/>
  <c r="D27" i="6"/>
  <c r="E27" i="6"/>
  <c r="F27" i="6"/>
  <c r="G27" i="6"/>
  <c r="E28" i="6"/>
  <c r="F28" i="6"/>
  <c r="G28" i="6"/>
  <c r="D29" i="6"/>
  <c r="E29" i="6"/>
  <c r="F29" i="6"/>
  <c r="G29" i="6"/>
  <c r="G30" i="6"/>
  <c r="F31" i="6"/>
  <c r="F32" i="6"/>
  <c r="D33" i="6"/>
  <c r="D30" i="6" s="1"/>
  <c r="E33" i="6"/>
  <c r="E30" i="6" s="1"/>
  <c r="F33" i="6"/>
  <c r="G33" i="6"/>
  <c r="D100" i="8" l="1"/>
  <c r="F100" i="8"/>
  <c r="E51" i="8"/>
  <c r="E100" i="8" s="1"/>
  <c r="E30" i="7"/>
  <c r="D30" i="7"/>
  <c r="G30" i="7"/>
  <c r="F30" i="7"/>
  <c r="F30" i="6"/>
  <c r="F35" i="6"/>
  <c r="E35" i="6"/>
  <c r="F89" i="5" l="1"/>
  <c r="F90" i="5" s="1"/>
  <c r="F91" i="5" s="1"/>
  <c r="E89" i="5"/>
  <c r="E90" i="5" s="1"/>
  <c r="D89" i="5"/>
  <c r="D90" i="5" s="1"/>
  <c r="C89" i="5"/>
  <c r="C90" i="5" s="1"/>
  <c r="C91" i="5" s="1"/>
  <c r="F87" i="5"/>
  <c r="E87" i="5"/>
  <c r="D87" i="5"/>
  <c r="C87" i="5"/>
  <c r="C70" i="5"/>
  <c r="F54" i="5"/>
  <c r="E54" i="5"/>
  <c r="D54" i="5"/>
  <c r="C37" i="5"/>
  <c r="C24" i="5"/>
  <c r="C21" i="5"/>
  <c r="C54" i="5" s="1"/>
  <c r="F16" i="5"/>
  <c r="E16" i="5"/>
  <c r="D16" i="5"/>
  <c r="C16" i="5"/>
  <c r="F12" i="5"/>
  <c r="E12" i="5"/>
  <c r="D12" i="5"/>
  <c r="C12" i="5"/>
  <c r="F10" i="5"/>
  <c r="F13" i="5" s="1"/>
  <c r="E10" i="5"/>
  <c r="E13" i="5" s="1"/>
  <c r="D10" i="5"/>
  <c r="D13" i="5" s="1"/>
  <c r="C10" i="5"/>
  <c r="C13" i="5" s="1"/>
  <c r="D91" i="5" l="1"/>
  <c r="E91" i="5"/>
  <c r="F126" i="4" l="1"/>
  <c r="E126" i="4"/>
  <c r="D126" i="4"/>
  <c r="C126" i="4"/>
  <c r="F120" i="4"/>
  <c r="E120" i="4"/>
  <c r="D120" i="4"/>
  <c r="C120" i="4"/>
  <c r="E120" i="1"/>
  <c r="D120" i="1"/>
  <c r="C120" i="1"/>
  <c r="F120" i="1"/>
  <c r="C119" i="4"/>
  <c r="D119" i="4"/>
  <c r="E119" i="4"/>
  <c r="F119" i="4"/>
  <c r="F125" i="4"/>
  <c r="E125" i="4"/>
  <c r="D125" i="4"/>
  <c r="C125" i="4"/>
  <c r="F105" i="4"/>
  <c r="E105" i="4"/>
  <c r="D105" i="4"/>
  <c r="C105" i="4"/>
  <c r="F67" i="4"/>
  <c r="E67" i="4"/>
  <c r="D67" i="4"/>
  <c r="C67" i="4"/>
  <c r="F21" i="4"/>
  <c r="E21" i="4"/>
  <c r="D21" i="4"/>
  <c r="C21" i="4"/>
  <c r="F14" i="4"/>
  <c r="F22" i="4" s="1"/>
  <c r="E14" i="4"/>
  <c r="E22" i="4" s="1"/>
  <c r="D14" i="4"/>
  <c r="D22" i="4" s="1"/>
  <c r="C14" i="4"/>
  <c r="C22" i="4" s="1"/>
  <c r="F7" i="4"/>
  <c r="E7" i="4"/>
  <c r="D7" i="4"/>
  <c r="C7" i="4"/>
  <c r="D21" i="1"/>
  <c r="D121" i="4" l="1"/>
  <c r="C121" i="4"/>
  <c r="E121" i="4"/>
  <c r="F121" i="4"/>
  <c r="D67" i="1" l="1"/>
  <c r="C119" i="1"/>
  <c r="C105" i="1"/>
  <c r="C67" i="1"/>
  <c r="F21" i="1"/>
  <c r="E21" i="1"/>
  <c r="C21" i="1"/>
  <c r="F14" i="1"/>
  <c r="E14" i="1"/>
  <c r="D14" i="1"/>
  <c r="D22" i="1" s="1"/>
  <c r="C14" i="1"/>
  <c r="C22" i="1" s="1"/>
  <c r="F22" i="1" l="1"/>
  <c r="E22" i="1"/>
  <c r="F119" i="1" l="1"/>
  <c r="E119" i="1"/>
  <c r="D119" i="1"/>
  <c r="F105" i="1"/>
  <c r="E105" i="1"/>
  <c r="D105" i="1"/>
  <c r="F67" i="1"/>
  <c r="E67" i="1"/>
  <c r="F7" i="1"/>
  <c r="E7" i="1"/>
  <c r="D7" i="1"/>
  <c r="C7" i="1"/>
  <c r="C121" i="1" s="1"/>
  <c r="E121" i="1" l="1"/>
  <c r="F121" i="1" l="1"/>
  <c r="D121" i="1"/>
</calcChain>
</file>

<file path=xl/sharedStrings.xml><?xml version="1.0" encoding="utf-8"?>
<sst xmlns="http://schemas.openxmlformats.org/spreadsheetml/2006/main" count="871" uniqueCount="271">
  <si>
    <t>FERIAS, ESPECTÁCULOS Y PASEOS TURÍSTICOS DE DURANGO</t>
  </si>
  <si>
    <t xml:space="preserve">Número           </t>
  </si>
  <si>
    <t xml:space="preserve">Nombre                                  </t>
  </si>
  <si>
    <t xml:space="preserve">Aprobado          </t>
  </si>
  <si>
    <t xml:space="preserve">Modificado        </t>
  </si>
  <si>
    <t xml:space="preserve">Comprometido      </t>
  </si>
  <si>
    <t xml:space="preserve">Devengado         </t>
  </si>
  <si>
    <t xml:space="preserve">3.8.2            </t>
  </si>
  <si>
    <t xml:space="preserve">GASTOS DE ORDEN SOCIAL Y CULTURAL       </t>
  </si>
  <si>
    <t>TOTAL CAPITULO 3000</t>
  </si>
  <si>
    <t>TOTAL RECURSO ESTATAL</t>
  </si>
  <si>
    <t xml:space="preserve">2.1.1            </t>
  </si>
  <si>
    <t xml:space="preserve">MATERIALES, ÚTILES Y EQUIPOS MENORES DE OFICINA </t>
  </si>
  <si>
    <t xml:space="preserve">2.1.2            </t>
  </si>
  <si>
    <t xml:space="preserve">MATERIALES Y ÚTILES DE IMPRESIÓN Y REPRODUCCIÓN     </t>
  </si>
  <si>
    <t xml:space="preserve">2.1.4            </t>
  </si>
  <si>
    <t xml:space="preserve">MATERIALES,ÚTILES Y EQUIPOS MENORES DE TECNOLOGÍAS DE LA INFORMACIÓN Y COMUNICACIONES                                  </t>
  </si>
  <si>
    <t xml:space="preserve">2.1.5            </t>
  </si>
  <si>
    <t xml:space="preserve">MATERIAL IMPRESO E INFORMACIÓN DIGITAL  </t>
  </si>
  <si>
    <t xml:space="preserve">2.1.6            </t>
  </si>
  <si>
    <t xml:space="preserve">MATERIAL DE LIMPIEZA                    </t>
  </si>
  <si>
    <t>2.1.7</t>
  </si>
  <si>
    <t xml:space="preserve">2.1.8            </t>
  </si>
  <si>
    <t xml:space="preserve">MATERIALES PARA EL REGISTRO E IDENTIFICACIÓN DE BIENES Y PERSONAS            </t>
  </si>
  <si>
    <t xml:space="preserve">2.2.1            </t>
  </si>
  <si>
    <t xml:space="preserve">PRODUCTOS ALIMENTICIOS PARA PERSONAS    </t>
  </si>
  <si>
    <t xml:space="preserve">2.2.2            </t>
  </si>
  <si>
    <t xml:space="preserve">PRODUCTOS ALIMENTICIOS PARA ANIMALES    </t>
  </si>
  <si>
    <t xml:space="preserve">2.2.3            </t>
  </si>
  <si>
    <t xml:space="preserve">UTENSILIOS PARA EL SERVICIO DE ALIMENTACIÓN          </t>
  </si>
  <si>
    <t xml:space="preserve">2.3.1            </t>
  </si>
  <si>
    <t xml:space="preserve">PRODUCTOS ALIMENTICIOS, AGROPECUARIOS Y FORESTALES ADQUIRIDOS COMO MATERIA PRIMA </t>
  </si>
  <si>
    <t xml:space="preserve">2.3.8            </t>
  </si>
  <si>
    <t xml:space="preserve">MERCANCÍAS ADQUIRIDAS PARA SU COMERCIALIZACIÓN          </t>
  </si>
  <si>
    <t xml:space="preserve">2.4.1            </t>
  </si>
  <si>
    <t xml:space="preserve">PRODUCTOS MINERALES NO METÁLICOS        </t>
  </si>
  <si>
    <t xml:space="preserve">2.4.2            </t>
  </si>
  <si>
    <t xml:space="preserve">CEMENTO Y PRODUCTOS DE CONCRETO         </t>
  </si>
  <si>
    <t xml:space="preserve">2.4.3            </t>
  </si>
  <si>
    <t xml:space="preserve">CAL, YESO Y PRODUCTOS DE YESO           </t>
  </si>
  <si>
    <t xml:space="preserve">2.4.4            </t>
  </si>
  <si>
    <t xml:space="preserve">MADERA Y PRODUCTOS DE MADERA            </t>
  </si>
  <si>
    <t xml:space="preserve">2.4.5            </t>
  </si>
  <si>
    <t xml:space="preserve">VIDRIO Y PRODUCTOS DE VIDRIO            </t>
  </si>
  <si>
    <t xml:space="preserve">2.4.6            </t>
  </si>
  <si>
    <t xml:space="preserve">MATERIAL ELÉCTRICO Y ELECTRÓNICO        </t>
  </si>
  <si>
    <t xml:space="preserve">2.4.7            </t>
  </si>
  <si>
    <t>ARTÍCULOS METÁLICOS PARA LA CONSTRUCCIÓN</t>
  </si>
  <si>
    <t xml:space="preserve">2.4.8            </t>
  </si>
  <si>
    <t xml:space="preserve">MATERIALES COMPLEMENTARIOS              </t>
  </si>
  <si>
    <t xml:space="preserve">2.4.9            </t>
  </si>
  <si>
    <t xml:space="preserve">OTROS MATERIALES Y ARTÍCULOS DE CONSTRUCCIÓN Y REPARACIÓN           </t>
  </si>
  <si>
    <t>2.5.1</t>
  </si>
  <si>
    <t>PRODUCTOS QUIMICOS BASICOS</t>
  </si>
  <si>
    <t xml:space="preserve">2.5.2            </t>
  </si>
  <si>
    <t xml:space="preserve">FERTILIZANTES, PESTICIDAS Y OTROS AGROQUÍMICOS    </t>
  </si>
  <si>
    <t>2.5.4</t>
  </si>
  <si>
    <t>MATERIALES, ACCESORIOS Y SUMINISTROS MEDICOS</t>
  </si>
  <si>
    <t>2.5.9</t>
  </si>
  <si>
    <t>OTROS PODUCTOS QUIMICOS</t>
  </si>
  <si>
    <t xml:space="preserve">2.6.1            </t>
  </si>
  <si>
    <t xml:space="preserve">COMBUSTIBLES, LUBRICANTES Y ADITIVOS    </t>
  </si>
  <si>
    <t xml:space="preserve">2.7.1            </t>
  </si>
  <si>
    <t xml:space="preserve">VESTUARIO Y UNIFORMES                   </t>
  </si>
  <si>
    <t xml:space="preserve">2.7.2            </t>
  </si>
  <si>
    <t xml:space="preserve">PRENDAS DE SEGURIDAD Y PROTECCIÓN PERSONAL       </t>
  </si>
  <si>
    <t xml:space="preserve">2.7.3            </t>
  </si>
  <si>
    <t xml:space="preserve">ARTÍCULOS DEPORTIVOS                    </t>
  </si>
  <si>
    <t>2.7.4</t>
  </si>
  <si>
    <t>PRODUCTOS TEXTILES</t>
  </si>
  <si>
    <t xml:space="preserve">2.7.5            </t>
  </si>
  <si>
    <t xml:space="preserve">BLANCOS Y OTROS PRODUCTOS TEXTILES,EXCEPTO PRENDAS DE VESTIR                    </t>
  </si>
  <si>
    <t xml:space="preserve">2.9.1            </t>
  </si>
  <si>
    <t xml:space="preserve">HERRAMIENTAS MENORES                    </t>
  </si>
  <si>
    <t xml:space="preserve">2.9.2            </t>
  </si>
  <si>
    <t xml:space="preserve">REFACCIONES Y ACCESORIOS MENORES DE EDIFICIOS     </t>
  </si>
  <si>
    <t xml:space="preserve">2.9.3            </t>
  </si>
  <si>
    <t xml:space="preserve">REFACCIONES Y ACCESORIOS MENORES DE MOBILIARIO Y EQUIPO DE ADMINISTRACIÓN,EDUCACIONAL Y RECREATIVO </t>
  </si>
  <si>
    <t xml:space="preserve">2.9.4            </t>
  </si>
  <si>
    <t xml:space="preserve">REFACCIONES Y ACCESORIOS MENORES DE EQUIPO DE CÓMPUTO Y TECNOLOGÍAS DE LA INFORMACIÓN    </t>
  </si>
  <si>
    <t xml:space="preserve">2.9.6            </t>
  </si>
  <si>
    <t xml:space="preserve">REFACCIONES Y ACCESORIOS MENORES DE EQUIPO DE TRANSPORTE     </t>
  </si>
  <si>
    <t>2.9.9</t>
  </si>
  <si>
    <t>REFACCIONES Y ACCESORIOS MENORES OTROS</t>
  </si>
  <si>
    <t>TOTAL CAPITULO 2000</t>
  </si>
  <si>
    <t xml:space="preserve">3.1.1            </t>
  </si>
  <si>
    <t xml:space="preserve">ENERGÍA ELÉCTRICA                       </t>
  </si>
  <si>
    <t xml:space="preserve">3.1.7            </t>
  </si>
  <si>
    <t xml:space="preserve">SERVICIOS DE ACCESO DE INTERNET, REDES Y PROCESAMIENTO DE INFORMACIÓN  </t>
  </si>
  <si>
    <t xml:space="preserve">3.2.3            </t>
  </si>
  <si>
    <t xml:space="preserve">ARRENDAMIENTO DE MOBILIARIO Y EQUIPO DE ADMINISTRACIÓN, EDUCACIONAL Y RECREATIVO </t>
  </si>
  <si>
    <t xml:space="preserve">3.2.5            </t>
  </si>
  <si>
    <t xml:space="preserve">ARRENDAMIENTO DE EQUIPO DE TRANSPORTE   </t>
  </si>
  <si>
    <t xml:space="preserve">3.2.6            </t>
  </si>
  <si>
    <t xml:space="preserve">ARRENDAMIENTO DE MAQUINARIA, OTROS EQUIPOS Y HERRAMIENTAS                       </t>
  </si>
  <si>
    <t xml:space="preserve">3.2.9            </t>
  </si>
  <si>
    <t xml:space="preserve">OTROS ARRENDAMIENTOS                    </t>
  </si>
  <si>
    <t xml:space="preserve">3.3.6            </t>
  </si>
  <si>
    <t xml:space="preserve">SERVICIOS DE APOYO ADMINISTRATIVO, TRADUCCIÓN, FOTOCOPIADO E IMPRESIÓN          </t>
  </si>
  <si>
    <t xml:space="preserve">3.3.8            </t>
  </si>
  <si>
    <t xml:space="preserve">SERVICIOS DE VIGILANCIA                 </t>
  </si>
  <si>
    <t xml:space="preserve">3.4.1            </t>
  </si>
  <si>
    <t xml:space="preserve">SERVICIOS FINANCIEROS Y BANCARIOS       </t>
  </si>
  <si>
    <t xml:space="preserve">3.4.3            </t>
  </si>
  <si>
    <t xml:space="preserve">SERVICIOS DE RECAUDACIÓN, TRASLADO Y CUSTODIA DE VALORES    </t>
  </si>
  <si>
    <t>3.4.4</t>
  </si>
  <si>
    <t xml:space="preserve">SEGUROS DE RESPONSABILIDAD PATRIMONIAL Y FIANZAS  </t>
  </si>
  <si>
    <t xml:space="preserve">3.4.5            </t>
  </si>
  <si>
    <t xml:space="preserve">SEGUROS DE BIENES PATRIMONIALES         </t>
  </si>
  <si>
    <t xml:space="preserve">3.4.7            </t>
  </si>
  <si>
    <t xml:space="preserve">FLETES Y MANIOBRAS                      </t>
  </si>
  <si>
    <t xml:space="preserve">3.5.1            </t>
  </si>
  <si>
    <t xml:space="preserve">CONSERVACIÓN Y MANTENIMIENTO MENOR DE INMUEBLES   </t>
  </si>
  <si>
    <t xml:space="preserve">3.5.2            </t>
  </si>
  <si>
    <t xml:space="preserve">INSTALACIÓN, REPARACIÓN Y MANTENIMIENTO DE MOBILIARIO Y EQUIPO DE ADMÓN., EDUCACIONAL Y RECR                           </t>
  </si>
  <si>
    <t xml:space="preserve">3.5.3            </t>
  </si>
  <si>
    <t xml:space="preserve">INSTALACIÓN, REPARACIÓN Y MANTENIMIENTO DE EQUIPO DE CÓMPUTO Y TECNOLOGÍAS DE LA INFORMACIÓN                            </t>
  </si>
  <si>
    <t xml:space="preserve">3.5.5            </t>
  </si>
  <si>
    <t>REPARACIÓN Y MANTENIMIENTO DE EQUIPO DE TRANSPORTE</t>
  </si>
  <si>
    <t xml:space="preserve">3.5.7            </t>
  </si>
  <si>
    <t xml:space="preserve">INSTALACIÓN, REPARACIÓN Y MANTENIMIENTO DE MAQUINARIA, OTROS EQUIPOS Y HERRAMIENTA  </t>
  </si>
  <si>
    <t xml:space="preserve">3.5.8            </t>
  </si>
  <si>
    <t xml:space="preserve">SERVICIOS DE LIMPIEZA Y MANEJO DE DESECHOS      </t>
  </si>
  <si>
    <t xml:space="preserve">3.5.9            </t>
  </si>
  <si>
    <t xml:space="preserve">SERVICIOS DE JARDINERÍA Y FUMIGACIÓN    </t>
  </si>
  <si>
    <t xml:space="preserve">3.6.1            </t>
  </si>
  <si>
    <t xml:space="preserve">DIFUSIÓN POR RADIO, TELEVISIÓN Y OTROS MEDIOS DE MENSAJES SOBRE PROGRAM. Y ACTIVID. GUBERNAMENTALES                    </t>
  </si>
  <si>
    <t xml:space="preserve">3.6.3            </t>
  </si>
  <si>
    <t xml:space="preserve">SERVICIOS DE CREATIVIDAD,PREPRODUCCIÓN Y PRODUCCIÓN DE PUBLICIDA               </t>
  </si>
  <si>
    <t xml:space="preserve">3.7.1            </t>
  </si>
  <si>
    <t xml:space="preserve">PASAJES AÉREOS                          </t>
  </si>
  <si>
    <t xml:space="preserve">3.7.2            </t>
  </si>
  <si>
    <t xml:space="preserve">PASAJES TERRESTRES                      </t>
  </si>
  <si>
    <t xml:space="preserve">3.7.5            </t>
  </si>
  <si>
    <t xml:space="preserve">VIÁTICOS EN EL PAÍS                     </t>
  </si>
  <si>
    <t xml:space="preserve">3.8.5            </t>
  </si>
  <si>
    <t xml:space="preserve">GASTOS DE REPRESENTACIÓN                </t>
  </si>
  <si>
    <t xml:space="preserve">3.9.2            </t>
  </si>
  <si>
    <t xml:space="preserve">IMPUESTOS Y DERECHOS                    </t>
  </si>
  <si>
    <t>3.9.8</t>
  </si>
  <si>
    <t>IMPUESTOS SOBRE NOMINA Y OTROS QUE DERIVEN DE UNA RELACION LAB</t>
  </si>
  <si>
    <t xml:space="preserve">5.1.1            </t>
  </si>
  <si>
    <t xml:space="preserve">MUEBLES DE OFICINA Y ESTANTERÍA         </t>
  </si>
  <si>
    <t>TOTAL CAPITULO 5000</t>
  </si>
  <si>
    <t>TOTAL RECURSO INGRESOS PROPIOS</t>
  </si>
  <si>
    <t>MATERIALES Y ÚTILES DE ENSEÑANZA</t>
  </si>
  <si>
    <t>3.1.3</t>
  </si>
  <si>
    <t>AGUA</t>
  </si>
  <si>
    <t xml:space="preserve"> PROGRAMA ANUAL DE ADQUISICIONES ARRENDAMIENTOS Y SERVICIOS 2024.</t>
  </si>
  <si>
    <t xml:space="preserve">TOTAL PAAAS </t>
  </si>
  <si>
    <t>3.7.9</t>
  </si>
  <si>
    <t>OTROS SERVICIOS DE TRASLADO Y HOSPEDAJE</t>
  </si>
  <si>
    <t xml:space="preserve">PRODUCTOS MINERALES NO METÁLICOS                                                                    </t>
  </si>
  <si>
    <t>2.4.1</t>
  </si>
  <si>
    <t xml:space="preserve">ENERGÍA ELÉCTRICA                                                                                   </t>
  </si>
  <si>
    <t xml:space="preserve">INSTALACIÓN, REPARACIÓN Y MANTENIMIENTO DE MAQUINARIA, OTROS EQUIPOS Y HERRAMIENTA                  </t>
  </si>
  <si>
    <t>2.3.7</t>
  </si>
  <si>
    <t>PRODUCTOS DE CUERO, PIEL, PLÁSTICO Y HULE ADQUIRIDOS COMO MATERIA PRIMA</t>
  </si>
  <si>
    <t>2.9.8</t>
  </si>
  <si>
    <t xml:space="preserve">REFACCIONES Y ACCESORIOS MENORES DE MAQUINARIA Y OTROS EQUIPOS </t>
  </si>
  <si>
    <t>3.3.1</t>
  </si>
  <si>
    <t>SERVICIOS LEGALES, DE CONTABILIDAD, AUDITORÍA Y RELACIONADOS</t>
  </si>
  <si>
    <t>3.9.5</t>
  </si>
  <si>
    <t xml:space="preserve">PENAS, MULTAS, ACCESORIOS Y ACTUALIZACIONES </t>
  </si>
  <si>
    <t xml:space="preserve">5.1.9            </t>
  </si>
  <si>
    <t xml:space="preserve">5.2.1            </t>
  </si>
  <si>
    <t xml:space="preserve">5.6.2            </t>
  </si>
  <si>
    <t xml:space="preserve">5.6.3            </t>
  </si>
  <si>
    <t xml:space="preserve">5.6.5            </t>
  </si>
  <si>
    <t xml:space="preserve">5.6.7            </t>
  </si>
  <si>
    <t xml:space="preserve">5.1.5  </t>
  </si>
  <si>
    <t xml:space="preserve">EQUIPO DE CÓMPUTO Y DE TECNOLOGÍAS DE LA INFORMACIÓN                                                </t>
  </si>
  <si>
    <t xml:space="preserve">OTROS MOBILIARIOS Y EQUIPOS DE ADMINISTRACIÓN                                                       </t>
  </si>
  <si>
    <t xml:space="preserve">EQUIPOS Y APARATOS AUDIOVISUALES                                                                    </t>
  </si>
  <si>
    <t xml:space="preserve">MAQUINARIA Y EQUIPO INDUSTRIAL                                                                      </t>
  </si>
  <si>
    <t xml:space="preserve">MAQUINARIA Y EQUIPO DE CONSTRUCCIÓN                                                                 </t>
  </si>
  <si>
    <t xml:space="preserve">EQUIPO DE COMUNICACIÓN Y TELECOMUNICACIÓN                                                           </t>
  </si>
  <si>
    <t xml:space="preserve">HERRAMIENTAS Y MÁQUINAS-HERRAMIENTA                                                                 </t>
  </si>
  <si>
    <t>RECURSOS ESTATALES</t>
  </si>
  <si>
    <t>3.4.1</t>
  </si>
  <si>
    <t>SERVICIOS FINANCIEROS Y BANCARIOS</t>
  </si>
  <si>
    <t>2.5.6</t>
  </si>
  <si>
    <t>FIBRAS SINTÉTICAS, HULES, PLÁSTICOS Y DERIVADOS</t>
  </si>
  <si>
    <t>3.9.6</t>
  </si>
  <si>
    <t>OTROS GASTOS POR RESPONSABILIDADES</t>
  </si>
  <si>
    <t xml:space="preserve">5.2.9            </t>
  </si>
  <si>
    <t xml:space="preserve">5.4.1            </t>
  </si>
  <si>
    <t xml:space="preserve">5.6.1            </t>
  </si>
  <si>
    <t xml:space="preserve">OTRO MOBILIARIO Y EQUIPO EDUCACIONAL Y RECREATIVO </t>
  </si>
  <si>
    <t>VEHÍCULOS Y EQUIPO TERRESTRE</t>
  </si>
  <si>
    <t>MAQUINARIA Y EQUIPO AGROPECUARIO</t>
  </si>
  <si>
    <t>3.5.1</t>
  </si>
  <si>
    <t>CONSERVACIÓN Y MANTENIMIENTO MENOR DE INMUEBLES</t>
  </si>
  <si>
    <t xml:space="preserve">2.5.3            </t>
  </si>
  <si>
    <t>MEDICINAS Y PRODUCTOS FARMACEUTICOS</t>
  </si>
  <si>
    <t>3.3.2</t>
  </si>
  <si>
    <t>SERVICIOS DE DISEÑO, ARQUITECTURA, INGENIERIA Y ACTIVIDADES RELACIONADAS</t>
  </si>
  <si>
    <t>INGRESOS PROPIOS</t>
  </si>
  <si>
    <t>RECURSOS FEDERALES</t>
  </si>
  <si>
    <t>TOTAL REMANENTE DE INGRESOS PROPIOS</t>
  </si>
  <si>
    <t>REMANENTE INGRESOS PROPIOS 2023</t>
  </si>
  <si>
    <t xml:space="preserve">3.6.6            </t>
  </si>
  <si>
    <t xml:space="preserve">5.6.4            </t>
  </si>
  <si>
    <t>SERVICIO DE CREACION Y DIFUSION DE CONTENIDO EXCLUSIVAMENTE A TRAVES DE INTERNET</t>
  </si>
  <si>
    <t>SISTEMAS DE AIRE ACONDICIONADO, CALEFACCION Y DE REFRIGERACION INDUSTRIAL Y COMERCIAL</t>
  </si>
  <si>
    <t>2.4.9</t>
  </si>
  <si>
    <t xml:space="preserve">OTROS MATERIALES Y ARTÍCULOS DE CONSTRUCCIÓN Y REPARACIÓN                                           </t>
  </si>
  <si>
    <t>2.6.1</t>
  </si>
  <si>
    <t xml:space="preserve">COMBUSTIBLES, LUBRICANTES Y ADITIVOS                                                                </t>
  </si>
  <si>
    <t>3.3.3</t>
  </si>
  <si>
    <t xml:space="preserve">SERVICIOS DE CONSULTORÍA ADMINISTRATIVA, PROCESOS, TÉCNICA Y EN TECNOLOGÍAS DE LA INFORMACIÓN       </t>
  </si>
  <si>
    <t>5.6.6</t>
  </si>
  <si>
    <t xml:space="preserve">EQUIPOS DE GENERACIÓN ELÉCTRICA, APARATOS Y ACCESORIOS ELÉCTRICOS                                   </t>
  </si>
  <si>
    <t>TOTAL CAPITULO 1000</t>
  </si>
  <si>
    <t xml:space="preserve">INGRESOS PROPIOS                        </t>
  </si>
  <si>
    <t xml:space="preserve"> </t>
  </si>
  <si>
    <t>SERVICIOS LEGALES,DE CONTABILIDAD, AUDITORIA Y RELACIONADOS</t>
  </si>
  <si>
    <t>Total Egreso</t>
  </si>
  <si>
    <t>REMANENTE DE INGRESOS PROPIOS 2023</t>
  </si>
  <si>
    <t>ESTATAL</t>
  </si>
  <si>
    <t>FEDERAL</t>
  </si>
  <si>
    <t>Egreso Devengado</t>
  </si>
  <si>
    <t>Presupuesto Modificado</t>
  </si>
  <si>
    <t>Ampliación/Reducción</t>
  </si>
  <si>
    <t>Presupuesto Autorizado</t>
  </si>
  <si>
    <t>Capitulo</t>
  </si>
  <si>
    <t>FUENTE DE FINANCIAMIENTO</t>
  </si>
  <si>
    <t>EGRESOS</t>
  </si>
  <si>
    <t>Total Ingreso</t>
  </si>
  <si>
    <t>REMANENTE 2023</t>
  </si>
  <si>
    <t>PROPIOS</t>
  </si>
  <si>
    <t>INGRESO ESTATAL</t>
  </si>
  <si>
    <t>INGRESO FEDERAL</t>
  </si>
  <si>
    <t>Ingreso Devengado</t>
  </si>
  <si>
    <t>Fuente de Financiamiento</t>
  </si>
  <si>
    <t>INGRESOS</t>
  </si>
  <si>
    <t>MODIFICACIONES AL PRESUPUESTO DE INGRESOS Y EGRESOS A DICIEMBRE 2024.</t>
  </si>
  <si>
    <t>FERIAS, ESPECTACULOS Y PASEOS TURISTICOS DE DURANGO</t>
  </si>
  <si>
    <t>FERIAS ESPECTACULOS Y PASEOS TURISTICOS DE DURANGO</t>
  </si>
  <si>
    <t>MODIFICACIONES  DEL PLAN OPERATIVO ANUAL (POA) A DICIEMBRE 2024</t>
  </si>
  <si>
    <t xml:space="preserve">INGRESO </t>
  </si>
  <si>
    <t>PRESUPUESTO AUTORIZADO</t>
  </si>
  <si>
    <t>AMPLIACION/ REDUCCION</t>
  </si>
  <si>
    <t>PRESUPUESTO MODIFICADO</t>
  </si>
  <si>
    <t>INGRESO DEVENGADO</t>
  </si>
  <si>
    <t xml:space="preserve"> INGRESOS DEL ESTADO</t>
  </si>
  <si>
    <t>EGRESO</t>
  </si>
  <si>
    <t>EGRESO DEVENGADO</t>
  </si>
  <si>
    <t>RECURSO FEDERAL</t>
  </si>
  <si>
    <t>1000 SERVICIOS PERSONALES</t>
  </si>
  <si>
    <t>A.1.C.1.   MANTENIMIENTO EN LOS ESPACIOS RECREATIVOS</t>
  </si>
  <si>
    <t>A.1.C.2. PROMOCIÓN Y DIFUSIÓN</t>
  </si>
  <si>
    <t>A.2.C.2. CAPACITACIÓN AL PERSONAL</t>
  </si>
  <si>
    <t>A.1.C.3. ORGANIZACIÓN DE EVENTOS CON COSTOS ACCESIBLES Y/O GRATUITOS</t>
  </si>
  <si>
    <t>2000 MATERIALES Y SUMINISTROS</t>
  </si>
  <si>
    <t>3000 SERVICIOS GENERALES</t>
  </si>
  <si>
    <t>Total Federal</t>
  </si>
  <si>
    <t>RECURSO ESTATAL</t>
  </si>
  <si>
    <t>Total RECURSOS FISCALES (INGRESOS PROPIOS DEL ESTADO)</t>
  </si>
  <si>
    <t xml:space="preserve">RECURSOS PROPIOS </t>
  </si>
  <si>
    <t>4000 TRANSFERENCIAS, ASIGNACIONES, SUBSIDIOS Y OTRAS AYUDAS</t>
  </si>
  <si>
    <t>5000 BIENES MUEBLES, INMUEBLES E INTANGIBLES</t>
  </si>
  <si>
    <t>Total RECURSOS PROPIOS</t>
  </si>
  <si>
    <t>Presupuesto Devengado</t>
  </si>
  <si>
    <t>Modificaciones</t>
  </si>
  <si>
    <t>MODIFICACIONES AL PRESUPUESTO DE INGRESOS Y EGRESOS A MARZO 2023.</t>
  </si>
  <si>
    <t>MODIFICACIONES AL PRESUPUESTO DE INGRESOS Y EGRESOS A ENERO 2024.</t>
  </si>
  <si>
    <t>RECURSOS DEL ESTADO</t>
  </si>
  <si>
    <t>MODIFICACIONES  DEL PLAN OPERATIVO ANUAL (POA) A ENERO 2024</t>
  </si>
  <si>
    <t>PRESUPUESTO DEVENGADO</t>
  </si>
  <si>
    <t>Total RECURSOS FISCALES (PARTICIPACIONES)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</si>
</sst>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10"/>
      <color indexed="8"/>
      <name val="Courier New"/>
      <family val="3"/>
    </font>
    <font>
      <b/>
      <u/>
      <sz val="12"/>
      <color indexed="8"/>
      <name val="Courier New"/>
      <family val="3"/>
    </font>
    <font>
      <sz val="10"/>
      <color indexed="8"/>
      <name val="Courier New"/>
      <family val="3"/>
    </font>
    <font>
      <b/>
      <sz val="12"/>
      <color indexed="8"/>
      <name val="Courier New"/>
      <family val="3"/>
    </font>
    <font>
      <b/>
      <sz val="12"/>
      <color indexed="8"/>
      <name val="Tahoma"/>
      <family val="2"/>
    </font>
    <font>
      <b/>
      <u/>
      <sz val="12"/>
      <color indexed="8"/>
      <name val="Tahoma"/>
      <family val="2"/>
    </font>
    <font>
      <sz val="11"/>
      <color indexed="8"/>
      <name val="Tahoma"/>
      <family val="2"/>
    </font>
    <font>
      <sz val="1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indexed="8"/>
      <name val="Courier New"/>
      <family val="3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44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Protection="0"/>
    <xf numFmtId="44" fontId="17" fillId="0" borderId="0" applyFont="0" applyFill="0" applyBorder="0" applyAlignment="0" applyProtection="0"/>
  </cellStyleXfs>
  <cellXfs count="234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4" fontId="3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4" fillId="0" borderId="1" xfId="0" applyNumberFormat="1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0" fillId="0" borderId="0" xfId="0" applyNumberFormat="1"/>
    <xf numFmtId="4" fontId="11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3" fillId="0" borderId="0" xfId="1" applyFont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center"/>
    </xf>
    <xf numFmtId="0" fontId="1" fillId="0" borderId="0" xfId="2"/>
    <xf numFmtId="44" fontId="0" fillId="0" borderId="0" xfId="3" applyFont="1" applyFill="1" applyBorder="1" applyAlignment="1">
      <alignment horizontal="center" vertical="center"/>
    </xf>
    <xf numFmtId="44" fontId="0" fillId="0" borderId="0" xfId="3" applyFont="1" applyFill="1" applyBorder="1"/>
    <xf numFmtId="0" fontId="15" fillId="0" borderId="0" xfId="2" applyFont="1"/>
    <xf numFmtId="4" fontId="1" fillId="0" borderId="0" xfId="2" applyNumberFormat="1"/>
    <xf numFmtId="4" fontId="0" fillId="0" borderId="0" xfId="3" applyNumberFormat="1" applyFont="1" applyFill="1" applyBorder="1" applyAlignment="1">
      <alignment vertical="center"/>
    </xf>
    <xf numFmtId="0" fontId="1" fillId="0" borderId="0" xfId="2" applyAlignment="1">
      <alignment horizontal="center" vertical="center"/>
    </xf>
    <xf numFmtId="4" fontId="13" fillId="0" borderId="0" xfId="3" applyNumberFormat="1" applyFont="1" applyFill="1" applyBorder="1" applyAlignment="1">
      <alignment horizontal="center" vertical="center"/>
    </xf>
    <xf numFmtId="4" fontId="1" fillId="0" borderId="0" xfId="2" applyNumberFormat="1" applyAlignment="1">
      <alignment horizontal="center" vertical="center"/>
    </xf>
    <xf numFmtId="4" fontId="13" fillId="0" borderId="0" xfId="2" applyNumberFormat="1" applyFont="1" applyAlignment="1">
      <alignment horizontal="center"/>
    </xf>
    <xf numFmtId="4" fontId="1" fillId="0" borderId="3" xfId="2" applyNumberFormat="1" applyBorder="1" applyAlignment="1">
      <alignment vertical="center"/>
    </xf>
    <xf numFmtId="4" fontId="1" fillId="0" borderId="4" xfId="3" applyNumberFormat="1" applyFont="1" applyFill="1" applyBorder="1" applyAlignment="1">
      <alignment vertical="center"/>
    </xf>
    <xf numFmtId="4" fontId="1" fillId="0" borderId="4" xfId="2" applyNumberFormat="1" applyBorder="1"/>
    <xf numFmtId="4" fontId="1" fillId="0" borderId="4" xfId="2" applyNumberFormat="1" applyBorder="1" applyAlignment="1">
      <alignment horizontal="center" vertical="center"/>
    </xf>
    <xf numFmtId="4" fontId="1" fillId="0" borderId="5" xfId="2" applyNumberFormat="1" applyBorder="1" applyAlignment="1">
      <alignment horizontal="center" vertical="center" wrapText="1"/>
    </xf>
    <xf numFmtId="4" fontId="0" fillId="0" borderId="6" xfId="3" applyNumberFormat="1" applyFont="1" applyFill="1" applyBorder="1" applyAlignment="1">
      <alignment vertical="center"/>
    </xf>
    <xf numFmtId="4" fontId="1" fillId="0" borderId="6" xfId="2" applyNumberFormat="1" applyBorder="1" applyAlignment="1">
      <alignment horizontal="center" vertical="center"/>
    </xf>
    <xf numFmtId="4" fontId="1" fillId="0" borderId="7" xfId="2" applyNumberFormat="1" applyBorder="1" applyAlignment="1">
      <alignment horizontal="center" vertical="center" wrapText="1"/>
    </xf>
    <xf numFmtId="4" fontId="1" fillId="0" borderId="8" xfId="2" applyNumberFormat="1" applyBorder="1" applyAlignment="1">
      <alignment vertical="center"/>
    </xf>
    <xf numFmtId="4" fontId="1" fillId="0" borderId="1" xfId="3" applyNumberFormat="1" applyFont="1" applyFill="1" applyBorder="1" applyAlignment="1">
      <alignment vertical="center"/>
    </xf>
    <xf numFmtId="4" fontId="1" fillId="0" borderId="1" xfId="2" applyNumberFormat="1" applyBorder="1" applyAlignment="1">
      <alignment horizontal="center" vertical="center"/>
    </xf>
    <xf numFmtId="4" fontId="13" fillId="0" borderId="8" xfId="3" applyNumberFormat="1" applyFont="1" applyFill="1" applyBorder="1" applyAlignment="1">
      <alignment vertical="center"/>
    </xf>
    <xf numFmtId="4" fontId="1" fillId="0" borderId="9" xfId="2" applyNumberFormat="1" applyBorder="1" applyAlignment="1">
      <alignment horizontal="center" vertical="center"/>
    </xf>
    <xf numFmtId="4" fontId="13" fillId="0" borderId="10" xfId="3" applyNumberFormat="1" applyFont="1" applyFill="1" applyBorder="1" applyAlignment="1">
      <alignment vertical="center"/>
    </xf>
    <xf numFmtId="4" fontId="13" fillId="0" borderId="11" xfId="3" applyNumberFormat="1" applyFont="1" applyFill="1" applyBorder="1" applyAlignment="1">
      <alignment vertical="center"/>
    </xf>
    <xf numFmtId="4" fontId="13" fillId="0" borderId="11" xfId="2" applyNumberFormat="1" applyFont="1" applyBorder="1" applyAlignment="1">
      <alignment horizontal="left" vertical="center"/>
    </xf>
    <xf numFmtId="4" fontId="1" fillId="0" borderId="12" xfId="2" applyNumberFormat="1" applyBorder="1" applyAlignment="1">
      <alignment horizontal="center" vertical="center" wrapText="1"/>
    </xf>
    <xf numFmtId="4" fontId="1" fillId="0" borderId="5" xfId="2" applyNumberFormat="1" applyBorder="1" applyAlignment="1">
      <alignment horizontal="center" vertical="center"/>
    </xf>
    <xf numFmtId="3" fontId="1" fillId="0" borderId="0" xfId="2" applyNumberFormat="1"/>
    <xf numFmtId="4" fontId="1" fillId="0" borderId="6" xfId="3" applyNumberFormat="1" applyFont="1" applyFill="1" applyBorder="1" applyAlignment="1">
      <alignment vertical="center"/>
    </xf>
    <xf numFmtId="4" fontId="1" fillId="0" borderId="7" xfId="2" applyNumberFormat="1" applyBorder="1" applyAlignment="1">
      <alignment horizontal="center" vertical="center"/>
    </xf>
    <xf numFmtId="4" fontId="13" fillId="0" borderId="10" xfId="3" applyNumberFormat="1" applyFont="1" applyFill="1" applyBorder="1" applyAlignment="1">
      <alignment horizontal="center" vertical="center"/>
    </xf>
    <xf numFmtId="4" fontId="13" fillId="0" borderId="11" xfId="3" applyNumberFormat="1" applyFont="1" applyFill="1" applyBorder="1" applyAlignment="1">
      <alignment horizontal="center" vertical="center"/>
    </xf>
    <xf numFmtId="4" fontId="1" fillId="0" borderId="12" xfId="2" applyNumberFormat="1" applyBorder="1" applyAlignment="1">
      <alignment horizontal="center" vertical="center"/>
    </xf>
    <xf numFmtId="4" fontId="0" fillId="0" borderId="4" xfId="3" applyNumberFormat="1" applyFont="1" applyFill="1" applyBorder="1" applyAlignment="1">
      <alignment vertical="center"/>
    </xf>
    <xf numFmtId="4" fontId="0" fillId="0" borderId="1" xfId="3" applyNumberFormat="1" applyFont="1" applyFill="1" applyBorder="1" applyAlignment="1">
      <alignment vertical="center"/>
    </xf>
    <xf numFmtId="4" fontId="13" fillId="0" borderId="11" xfId="2" applyNumberFormat="1" applyFont="1" applyBorder="1" applyAlignment="1">
      <alignment horizontal="center" vertical="center"/>
    </xf>
    <xf numFmtId="4" fontId="0" fillId="0" borderId="13" xfId="3" applyNumberFormat="1" applyFont="1" applyFill="1" applyBorder="1" applyAlignment="1">
      <alignment vertical="center"/>
    </xf>
    <xf numFmtId="4" fontId="1" fillId="0" borderId="14" xfId="2" applyNumberFormat="1" applyBorder="1" applyAlignment="1">
      <alignment horizontal="center" vertical="center"/>
    </xf>
    <xf numFmtId="4" fontId="0" fillId="0" borderId="8" xfId="3" applyNumberFormat="1" applyFont="1" applyFill="1" applyBorder="1" applyAlignment="1">
      <alignment vertical="center"/>
    </xf>
    <xf numFmtId="4" fontId="1" fillId="0" borderId="15" xfId="2" applyNumberFormat="1" applyBorder="1" applyAlignment="1">
      <alignment horizontal="center" vertical="center"/>
    </xf>
    <xf numFmtId="4" fontId="1" fillId="0" borderId="16" xfId="2" applyNumberFormat="1" applyBorder="1" applyAlignment="1">
      <alignment horizontal="center" vertical="center"/>
    </xf>
    <xf numFmtId="4" fontId="13" fillId="2" borderId="17" xfId="2" applyNumberFormat="1" applyFont="1" applyFill="1" applyBorder="1" applyAlignment="1">
      <alignment horizontal="center" vertical="center" wrapText="1"/>
    </xf>
    <xf numFmtId="4" fontId="13" fillId="2" borderId="18" xfId="2" applyNumberFormat="1" applyFont="1" applyFill="1" applyBorder="1" applyAlignment="1">
      <alignment horizontal="center" vertical="center" wrapText="1"/>
    </xf>
    <xf numFmtId="0" fontId="13" fillId="2" borderId="19" xfId="2" applyFont="1" applyFill="1" applyBorder="1" applyAlignment="1">
      <alignment horizontal="center" vertical="center" wrapText="1"/>
    </xf>
    <xf numFmtId="4" fontId="13" fillId="2" borderId="12" xfId="2" applyNumberFormat="1" applyFont="1" applyFill="1" applyBorder="1" applyAlignment="1">
      <alignment horizontal="center" vertical="center" wrapText="1"/>
    </xf>
    <xf numFmtId="4" fontId="13" fillId="0" borderId="20" xfId="2" applyNumberFormat="1" applyFont="1" applyBorder="1" applyAlignment="1">
      <alignment horizontal="center"/>
    </xf>
    <xf numFmtId="0" fontId="13" fillId="0" borderId="0" xfId="2" applyFont="1"/>
    <xf numFmtId="4" fontId="13" fillId="0" borderId="21" xfId="2" applyNumberFormat="1" applyFont="1" applyBorder="1" applyAlignment="1">
      <alignment horizontal="center"/>
    </xf>
    <xf numFmtId="4" fontId="13" fillId="0" borderId="0" xfId="2" applyNumberFormat="1" applyFont="1"/>
    <xf numFmtId="4" fontId="1" fillId="0" borderId="22" xfId="2" applyNumberFormat="1" applyBorder="1" applyAlignment="1">
      <alignment horizontal="left"/>
    </xf>
    <xf numFmtId="4" fontId="1" fillId="0" borderId="23" xfId="2" applyNumberFormat="1" applyBorder="1" applyAlignment="1">
      <alignment horizontal="left"/>
    </xf>
    <xf numFmtId="4" fontId="1" fillId="0" borderId="8" xfId="2" applyNumberFormat="1" applyBorder="1"/>
    <xf numFmtId="4" fontId="1" fillId="0" borderId="1" xfId="2" applyNumberFormat="1" applyBorder="1"/>
    <xf numFmtId="4" fontId="1" fillId="0" borderId="24" xfId="2" applyNumberFormat="1" applyBorder="1" applyAlignment="1">
      <alignment horizontal="left"/>
    </xf>
    <xf numFmtId="4" fontId="1" fillId="0" borderId="25" xfId="2" applyNumberFormat="1" applyBorder="1" applyAlignment="1">
      <alignment horizontal="left"/>
    </xf>
    <xf numFmtId="4" fontId="1" fillId="0" borderId="26" xfId="2" applyNumberFormat="1" applyBorder="1" applyAlignment="1">
      <alignment horizontal="left"/>
    </xf>
    <xf numFmtId="4" fontId="1" fillId="0" borderId="27" xfId="2" applyNumberFormat="1" applyBorder="1" applyAlignment="1">
      <alignment horizontal="left"/>
    </xf>
    <xf numFmtId="0" fontId="1" fillId="0" borderId="26" xfId="2" applyBorder="1" applyAlignment="1">
      <alignment horizontal="left"/>
    </xf>
    <xf numFmtId="0" fontId="1" fillId="0" borderId="27" xfId="2" applyBorder="1" applyAlignment="1">
      <alignment horizontal="left"/>
    </xf>
    <xf numFmtId="0" fontId="13" fillId="2" borderId="17" xfId="2" applyFont="1" applyFill="1" applyBorder="1" applyAlignment="1">
      <alignment horizontal="center" vertical="center" wrapText="1"/>
    </xf>
    <xf numFmtId="0" fontId="13" fillId="2" borderId="18" xfId="2" applyFont="1" applyFill="1" applyBorder="1" applyAlignment="1">
      <alignment horizontal="center" vertical="center" wrapText="1"/>
    </xf>
    <xf numFmtId="0" fontId="13" fillId="2" borderId="18" xfId="2" applyFont="1" applyFill="1" applyBorder="1" applyAlignment="1">
      <alignment horizontal="center" vertical="center" wrapText="1"/>
    </xf>
    <xf numFmtId="0" fontId="13" fillId="2" borderId="16" xfId="2" applyFont="1" applyFill="1" applyBorder="1" applyAlignment="1">
      <alignment horizontal="center" vertical="center" wrapText="1"/>
    </xf>
    <xf numFmtId="0" fontId="15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6" fillId="0" borderId="0" xfId="4" applyFont="1" applyBorder="1" applyAlignment="1">
      <alignment horizontal="center"/>
    </xf>
    <xf numFmtId="0" fontId="18" fillId="0" borderId="0" xfId="4" applyFont="1" applyBorder="1" applyAlignment="1">
      <alignment horizontal="center"/>
    </xf>
    <xf numFmtId="49" fontId="19" fillId="2" borderId="28" xfId="4" applyNumberFormat="1" applyFont="1" applyFill="1" applyBorder="1" applyAlignment="1">
      <alignment horizontal="center" vertical="center" wrapText="1"/>
    </xf>
    <xf numFmtId="0" fontId="19" fillId="2" borderId="29" xfId="4" applyFont="1" applyFill="1" applyBorder="1" applyAlignment="1">
      <alignment horizontal="center" vertical="center" wrapText="1"/>
    </xf>
    <xf numFmtId="4" fontId="19" fillId="2" borderId="29" xfId="4" applyNumberFormat="1" applyFont="1" applyFill="1" applyBorder="1" applyAlignment="1">
      <alignment horizontal="center" vertical="center" wrapText="1"/>
    </xf>
    <xf numFmtId="4" fontId="19" fillId="2" borderId="30" xfId="4" applyNumberFormat="1" applyFont="1" applyFill="1" applyBorder="1" applyAlignment="1">
      <alignment horizontal="center" vertical="center" wrapText="1"/>
    </xf>
    <xf numFmtId="4" fontId="19" fillId="2" borderId="31" xfId="4" applyNumberFormat="1" applyFont="1" applyFill="1" applyBorder="1" applyAlignment="1">
      <alignment horizontal="center" vertical="center" wrapText="1"/>
    </xf>
    <xf numFmtId="49" fontId="20" fillId="0" borderId="32" xfId="4" applyNumberFormat="1" applyFont="1" applyFill="1" applyBorder="1" applyAlignment="1">
      <alignment horizontal="center" vertical="center"/>
    </xf>
    <xf numFmtId="49" fontId="20" fillId="0" borderId="33" xfId="4" applyNumberFormat="1" applyFont="1" applyFill="1" applyBorder="1" applyAlignment="1">
      <alignment horizontal="center" vertical="center"/>
    </xf>
    <xf numFmtId="4" fontId="1" fillId="0" borderId="33" xfId="2" applyNumberFormat="1" applyBorder="1"/>
    <xf numFmtId="4" fontId="21" fillId="0" borderId="33" xfId="4" applyNumberFormat="1" applyFont="1" applyFill="1" applyBorder="1" applyAlignment="1">
      <alignment horizontal="right" vertical="center"/>
    </xf>
    <xf numFmtId="4" fontId="21" fillId="0" borderId="34" xfId="4" applyNumberFormat="1" applyFont="1" applyFill="1" applyBorder="1" applyAlignment="1">
      <alignment horizontal="right" vertical="center"/>
    </xf>
    <xf numFmtId="49" fontId="20" fillId="0" borderId="35" xfId="4" applyNumberFormat="1" applyFont="1" applyFill="1" applyBorder="1" applyAlignment="1">
      <alignment horizontal="center" vertical="center"/>
    </xf>
    <xf numFmtId="49" fontId="20" fillId="0" borderId="36" xfId="4" applyNumberFormat="1" applyFont="1" applyFill="1" applyBorder="1" applyAlignment="1">
      <alignment horizontal="center" vertical="center"/>
    </xf>
    <xf numFmtId="44" fontId="0" fillId="0" borderId="0" xfId="3" applyFont="1"/>
    <xf numFmtId="49" fontId="19" fillId="0" borderId="37" xfId="4" applyNumberFormat="1" applyFont="1" applyBorder="1" applyAlignment="1">
      <alignment horizontal="center"/>
    </xf>
    <xf numFmtId="0" fontId="19" fillId="0" borderId="37" xfId="4" applyFont="1" applyBorder="1"/>
    <xf numFmtId="4" fontId="19" fillId="0" borderId="38" xfId="4" applyNumberFormat="1" applyFont="1" applyBorder="1" applyAlignment="1">
      <alignment horizontal="right"/>
    </xf>
    <xf numFmtId="0" fontId="21" fillId="0" borderId="39" xfId="4" applyFont="1" applyBorder="1"/>
    <xf numFmtId="4" fontId="21" fillId="0" borderId="37" xfId="4" applyNumberFormat="1" applyFont="1" applyBorder="1" applyAlignment="1">
      <alignment horizontal="right"/>
    </xf>
    <xf numFmtId="49" fontId="19" fillId="2" borderId="40" xfId="4" applyNumberFormat="1" applyFont="1" applyFill="1" applyBorder="1" applyAlignment="1">
      <alignment horizontal="center" vertical="center" wrapText="1"/>
    </xf>
    <xf numFmtId="0" fontId="19" fillId="2" borderId="41" xfId="4" applyFont="1" applyFill="1" applyBorder="1" applyAlignment="1">
      <alignment horizontal="center" vertical="center" wrapText="1"/>
    </xf>
    <xf numFmtId="4" fontId="19" fillId="2" borderId="41" xfId="4" applyNumberFormat="1" applyFont="1" applyFill="1" applyBorder="1" applyAlignment="1">
      <alignment horizontal="center" vertical="center" wrapText="1"/>
    </xf>
    <xf numFmtId="4" fontId="19" fillId="2" borderId="42" xfId="4" applyNumberFormat="1" applyFont="1" applyFill="1" applyBorder="1" applyAlignment="1">
      <alignment horizontal="center" vertical="center" wrapText="1"/>
    </xf>
    <xf numFmtId="4" fontId="19" fillId="2" borderId="43" xfId="4" applyNumberFormat="1" applyFont="1" applyFill="1" applyBorder="1" applyAlignment="1">
      <alignment horizontal="center" vertical="center" wrapText="1"/>
    </xf>
    <xf numFmtId="0" fontId="21" fillId="0" borderId="44" xfId="4" applyFont="1" applyFill="1" applyBorder="1"/>
    <xf numFmtId="3" fontId="19" fillId="0" borderId="0" xfId="4" applyNumberFormat="1" applyFont="1" applyFill="1" applyBorder="1" applyAlignment="1">
      <alignment horizontal="center" vertical="center"/>
    </xf>
    <xf numFmtId="4" fontId="19" fillId="0" borderId="0" xfId="4" applyNumberFormat="1" applyFont="1" applyFill="1" applyBorder="1" applyAlignment="1">
      <alignment horizontal="right" vertical="center"/>
    </xf>
    <xf numFmtId="49" fontId="19" fillId="0" borderId="45" xfId="4" applyNumberFormat="1" applyFont="1" applyFill="1" applyBorder="1" applyAlignment="1">
      <alignment horizontal="center" vertical="center"/>
    </xf>
    <xf numFmtId="0" fontId="19" fillId="0" borderId="46" xfId="5" applyNumberFormat="1" applyFont="1" applyFill="1" applyBorder="1" applyAlignment="1">
      <alignment horizontal="left"/>
    </xf>
    <xf numFmtId="4" fontId="19" fillId="0" borderId="47" xfId="5" applyNumberFormat="1" applyFont="1" applyFill="1" applyBorder="1" applyAlignment="1">
      <alignment horizontal="right" vertical="center"/>
    </xf>
    <xf numFmtId="4" fontId="19" fillId="0" borderId="48" xfId="5" applyNumberFormat="1" applyFont="1" applyFill="1" applyBorder="1" applyAlignment="1">
      <alignment horizontal="right" vertical="center"/>
    </xf>
    <xf numFmtId="0" fontId="19" fillId="0" borderId="49" xfId="4" applyFont="1" applyFill="1" applyBorder="1" applyAlignment="1">
      <alignment horizontal="center" vertical="center"/>
    </xf>
    <xf numFmtId="49" fontId="21" fillId="0" borderId="50" xfId="4" applyNumberFormat="1" applyFont="1" applyFill="1" applyBorder="1"/>
    <xf numFmtId="4" fontId="21" fillId="0" borderId="51" xfId="4" applyNumberFormat="1" applyFont="1" applyFill="1" applyBorder="1" applyAlignment="1">
      <alignment horizontal="right"/>
    </xf>
    <xf numFmtId="4" fontId="21" fillId="0" borderId="50" xfId="4" applyNumberFormat="1" applyFont="1" applyFill="1" applyBorder="1" applyAlignment="1">
      <alignment horizontal="right"/>
    </xf>
    <xf numFmtId="4" fontId="21" fillId="0" borderId="52" xfId="4" applyNumberFormat="1" applyFont="1" applyFill="1" applyBorder="1" applyAlignment="1">
      <alignment horizontal="right"/>
    </xf>
    <xf numFmtId="4" fontId="21" fillId="0" borderId="53" xfId="4" applyNumberFormat="1" applyFont="1" applyFill="1" applyBorder="1" applyAlignment="1">
      <alignment horizontal="right" vertical="center"/>
    </xf>
    <xf numFmtId="49" fontId="21" fillId="0" borderId="51" xfId="4" applyNumberFormat="1" applyFont="1" applyFill="1" applyBorder="1"/>
    <xf numFmtId="4" fontId="21" fillId="0" borderId="51" xfId="4" applyNumberFormat="1" applyFont="1" applyFill="1" applyBorder="1" applyAlignment="1">
      <alignment horizontal="right" vertical="center"/>
    </xf>
    <xf numFmtId="0" fontId="19" fillId="0" borderId="54" xfId="4" applyFont="1" applyFill="1" applyBorder="1" applyAlignment="1">
      <alignment horizontal="center" vertical="center"/>
    </xf>
    <xf numFmtId="0" fontId="19" fillId="0" borderId="55" xfId="4" applyNumberFormat="1" applyFont="1" applyFill="1" applyBorder="1" applyAlignment="1">
      <alignment horizontal="left"/>
    </xf>
    <xf numFmtId="4" fontId="19" fillId="0" borderId="56" xfId="5" applyNumberFormat="1" applyFont="1" applyFill="1" applyBorder="1" applyAlignment="1">
      <alignment horizontal="right" vertical="center"/>
    </xf>
    <xf numFmtId="4" fontId="19" fillId="0" borderId="57" xfId="5" applyNumberFormat="1" applyFont="1" applyFill="1" applyBorder="1" applyAlignment="1">
      <alignment horizontal="right" vertical="center"/>
    </xf>
    <xf numFmtId="0" fontId="19" fillId="0" borderId="55" xfId="4" applyNumberFormat="1" applyFont="1" applyFill="1" applyBorder="1"/>
    <xf numFmtId="0" fontId="19" fillId="0" borderId="58" xfId="4" applyFont="1" applyFill="1" applyBorder="1" applyAlignment="1">
      <alignment horizontal="center" vertical="center"/>
    </xf>
    <xf numFmtId="0" fontId="19" fillId="0" borderId="59" xfId="4" applyFont="1" applyFill="1" applyBorder="1"/>
    <xf numFmtId="4" fontId="19" fillId="0" borderId="59" xfId="4" applyNumberFormat="1" applyFont="1" applyFill="1" applyBorder="1" applyAlignment="1">
      <alignment horizontal="right"/>
    </xf>
    <xf numFmtId="4" fontId="19" fillId="0" borderId="60" xfId="4" applyNumberFormat="1" applyFont="1" applyFill="1" applyBorder="1" applyAlignment="1">
      <alignment horizontal="right"/>
    </xf>
    <xf numFmtId="0" fontId="21" fillId="3" borderId="44" xfId="4" applyFont="1" applyFill="1" applyBorder="1"/>
    <xf numFmtId="3" fontId="19" fillId="3" borderId="0" xfId="4" applyNumberFormat="1" applyFont="1" applyFill="1" applyBorder="1" applyAlignment="1">
      <alignment horizontal="center" vertical="center"/>
    </xf>
    <xf numFmtId="4" fontId="19" fillId="3" borderId="0" xfId="4" applyNumberFormat="1" applyFont="1" applyFill="1" applyBorder="1" applyAlignment="1">
      <alignment horizontal="right" vertical="center"/>
    </xf>
    <xf numFmtId="0" fontId="21" fillId="3" borderId="39" xfId="4" applyFont="1" applyFill="1" applyBorder="1"/>
    <xf numFmtId="4" fontId="21" fillId="3" borderId="61" xfId="4" applyNumberFormat="1" applyFont="1" applyFill="1" applyBorder="1" applyAlignment="1">
      <alignment horizontal="right"/>
    </xf>
    <xf numFmtId="0" fontId="21" fillId="3" borderId="0" xfId="4" applyFont="1" applyFill="1" applyBorder="1"/>
    <xf numFmtId="4" fontId="21" fillId="3" borderId="0" xfId="4" applyNumberFormat="1" applyFont="1" applyFill="1" applyBorder="1" applyAlignment="1">
      <alignment horizontal="right"/>
    </xf>
    <xf numFmtId="49" fontId="19" fillId="0" borderId="45" xfId="4" applyNumberFormat="1" applyFont="1" applyFill="1" applyBorder="1" applyAlignment="1">
      <alignment horizontal="center" vertical="center" wrapText="1"/>
    </xf>
    <xf numFmtId="0" fontId="19" fillId="0" borderId="49" xfId="4" applyFont="1" applyFill="1" applyBorder="1" applyAlignment="1">
      <alignment horizontal="center" vertical="center" wrapText="1"/>
    </xf>
    <xf numFmtId="0" fontId="19" fillId="0" borderId="54" xfId="4" applyFont="1" applyFill="1" applyBorder="1" applyAlignment="1">
      <alignment horizontal="center" vertical="center" wrapText="1"/>
    </xf>
    <xf numFmtId="49" fontId="21" fillId="0" borderId="62" xfId="4" applyNumberFormat="1" applyFont="1" applyFill="1" applyBorder="1"/>
    <xf numFmtId="4" fontId="21" fillId="0" borderId="62" xfId="4" applyNumberFormat="1" applyFont="1" applyFill="1" applyBorder="1" applyAlignment="1">
      <alignment horizontal="right"/>
    </xf>
    <xf numFmtId="4" fontId="21" fillId="0" borderId="62" xfId="4" applyNumberFormat="1" applyFont="1" applyFill="1" applyBorder="1" applyAlignment="1">
      <alignment horizontal="right" vertical="center"/>
    </xf>
    <xf numFmtId="4" fontId="21" fillId="0" borderId="63" xfId="4" applyNumberFormat="1" applyFont="1" applyFill="1" applyBorder="1" applyAlignment="1">
      <alignment horizontal="right" vertical="center"/>
    </xf>
    <xf numFmtId="44" fontId="13" fillId="0" borderId="0" xfId="3" applyFont="1"/>
    <xf numFmtId="0" fontId="19" fillId="0" borderId="58" xfId="4" applyFont="1" applyFill="1" applyBorder="1" applyAlignment="1">
      <alignment horizontal="center" vertical="center" wrapText="1"/>
    </xf>
    <xf numFmtId="0" fontId="19" fillId="0" borderId="64" xfId="4" applyFont="1" applyFill="1" applyBorder="1"/>
    <xf numFmtId="4" fontId="19" fillId="0" borderId="65" xfId="4" applyNumberFormat="1" applyFont="1" applyFill="1" applyBorder="1" applyAlignment="1">
      <alignment horizontal="right"/>
    </xf>
    <xf numFmtId="4" fontId="19" fillId="0" borderId="66" xfId="4" applyNumberFormat="1" applyFont="1" applyFill="1" applyBorder="1" applyAlignment="1">
      <alignment horizontal="right"/>
    </xf>
    <xf numFmtId="4" fontId="21" fillId="0" borderId="67" xfId="4" applyNumberFormat="1" applyFont="1" applyFill="1" applyBorder="1" applyAlignment="1">
      <alignment horizontal="right"/>
    </xf>
    <xf numFmtId="4" fontId="21" fillId="0" borderId="1" xfId="4" applyNumberFormat="1" applyFont="1" applyFill="1" applyBorder="1" applyAlignment="1">
      <alignment horizontal="right"/>
    </xf>
    <xf numFmtId="4" fontId="21" fillId="0" borderId="68" xfId="4" applyNumberFormat="1" applyFont="1" applyFill="1" applyBorder="1" applyAlignment="1">
      <alignment horizontal="right" vertical="center"/>
    </xf>
    <xf numFmtId="44" fontId="1" fillId="0" borderId="0" xfId="2" applyNumberFormat="1"/>
    <xf numFmtId="0" fontId="19" fillId="0" borderId="69" xfId="4" applyFont="1" applyFill="1" applyBorder="1" applyAlignment="1">
      <alignment horizontal="center" vertical="center" wrapText="1"/>
    </xf>
    <xf numFmtId="4" fontId="13" fillId="0" borderId="21" xfId="3" applyNumberFormat="1" applyFont="1" applyFill="1" applyBorder="1" applyAlignment="1">
      <alignment vertical="center"/>
    </xf>
    <xf numFmtId="4" fontId="1" fillId="0" borderId="0" xfId="2" applyNumberFormat="1" applyAlignment="1">
      <alignment vertical="center"/>
    </xf>
    <xf numFmtId="4" fontId="1" fillId="0" borderId="1" xfId="2" applyNumberFormat="1" applyBorder="1" applyAlignment="1">
      <alignment vertical="center"/>
    </xf>
    <xf numFmtId="0" fontId="1" fillId="0" borderId="4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13" fillId="0" borderId="11" xfId="2" applyFont="1" applyBorder="1" applyAlignment="1">
      <alignment horizontal="left" vertical="center"/>
    </xf>
    <xf numFmtId="0" fontId="1" fillId="0" borderId="12" xfId="2" applyBorder="1" applyAlignment="1">
      <alignment horizontal="center" vertical="center"/>
    </xf>
    <xf numFmtId="4" fontId="1" fillId="0" borderId="70" xfId="2" applyNumberFormat="1" applyBorder="1" applyAlignment="1">
      <alignment vertical="center"/>
    </xf>
    <xf numFmtId="0" fontId="1" fillId="0" borderId="6" xfId="2" applyBorder="1" applyAlignment="1">
      <alignment horizontal="center" vertical="center"/>
    </xf>
    <xf numFmtId="4" fontId="1" fillId="0" borderId="71" xfId="2" applyNumberFormat="1" applyBorder="1" applyAlignment="1">
      <alignment vertical="center"/>
    </xf>
    <xf numFmtId="4" fontId="13" fillId="0" borderId="1" xfId="3" applyNumberFormat="1" applyFont="1" applyFill="1" applyBorder="1" applyAlignment="1">
      <alignment horizontal="center" vertical="center"/>
    </xf>
    <xf numFmtId="0" fontId="1" fillId="0" borderId="14" xfId="2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0" fontId="13" fillId="0" borderId="9" xfId="2" applyFont="1" applyBorder="1" applyAlignment="1">
      <alignment horizontal="left" vertical="center"/>
    </xf>
    <xf numFmtId="0" fontId="13" fillId="2" borderId="19" xfId="2" applyFont="1" applyFill="1" applyBorder="1" applyAlignment="1">
      <alignment horizontal="center" vertical="center"/>
    </xf>
    <xf numFmtId="0" fontId="13" fillId="2" borderId="72" xfId="2" applyFont="1" applyFill="1" applyBorder="1" applyAlignment="1">
      <alignment horizontal="center" vertical="center" wrapText="1"/>
    </xf>
    <xf numFmtId="0" fontId="13" fillId="2" borderId="73" xfId="2" applyFont="1" applyFill="1" applyBorder="1" applyAlignment="1">
      <alignment horizontal="center" vertical="center" wrapText="1"/>
    </xf>
    <xf numFmtId="0" fontId="13" fillId="0" borderId="20" xfId="2" applyFont="1" applyBorder="1" applyAlignment="1">
      <alignment horizontal="center"/>
    </xf>
    <xf numFmtId="0" fontId="1" fillId="0" borderId="22" xfId="2" applyBorder="1" applyAlignment="1">
      <alignment horizontal="left"/>
    </xf>
    <xf numFmtId="0" fontId="1" fillId="0" borderId="23" xfId="2" applyBorder="1" applyAlignment="1">
      <alignment horizontal="left"/>
    </xf>
    <xf numFmtId="4" fontId="1" fillId="0" borderId="74" xfId="2" applyNumberFormat="1" applyBorder="1" applyAlignment="1">
      <alignment vertical="center"/>
    </xf>
    <xf numFmtId="4" fontId="1" fillId="0" borderId="13" xfId="2" applyNumberFormat="1" applyBorder="1"/>
    <xf numFmtId="4" fontId="13" fillId="0" borderId="21" xfId="2" applyNumberFormat="1" applyFont="1" applyBorder="1"/>
    <xf numFmtId="0" fontId="13" fillId="2" borderId="12" xfId="2" applyFont="1" applyFill="1" applyBorder="1" applyAlignment="1">
      <alignment horizontal="center" vertical="center" wrapText="1"/>
    </xf>
    <xf numFmtId="0" fontId="1" fillId="0" borderId="16" xfId="2" applyBorder="1" applyAlignment="1">
      <alignment horizontal="center" vertical="center"/>
    </xf>
    <xf numFmtId="4" fontId="13" fillId="0" borderId="75" xfId="3" applyNumberFormat="1" applyFont="1" applyFill="1" applyBorder="1" applyAlignment="1">
      <alignment vertical="center"/>
    </xf>
    <xf numFmtId="4" fontId="13" fillId="0" borderId="76" xfId="3" applyNumberFormat="1" applyFont="1" applyFill="1" applyBorder="1" applyAlignment="1">
      <alignment vertical="center"/>
    </xf>
    <xf numFmtId="4" fontId="13" fillId="0" borderId="77" xfId="3" applyNumberFormat="1" applyFont="1" applyFill="1" applyBorder="1" applyAlignment="1">
      <alignment vertical="center"/>
    </xf>
    <xf numFmtId="4" fontId="0" fillId="0" borderId="74" xfId="3" applyNumberFormat="1" applyFont="1" applyFill="1" applyBorder="1" applyAlignment="1">
      <alignment vertical="center"/>
    </xf>
    <xf numFmtId="4" fontId="0" fillId="0" borderId="78" xfId="3" applyNumberFormat="1" applyFont="1" applyFill="1" applyBorder="1" applyAlignment="1">
      <alignment vertical="center"/>
    </xf>
    <xf numFmtId="0" fontId="1" fillId="0" borderId="12" xfId="2" applyBorder="1" applyAlignment="1">
      <alignment horizontal="center" vertical="center" wrapText="1"/>
    </xf>
    <xf numFmtId="4" fontId="13" fillId="0" borderId="9" xfId="3" applyNumberFormat="1" applyFont="1" applyFill="1" applyBorder="1" applyAlignment="1">
      <alignment vertical="center"/>
    </xf>
    <xf numFmtId="4" fontId="13" fillId="0" borderId="79" xfId="3" applyNumberFormat="1" applyFont="1" applyFill="1" applyBorder="1" applyAlignment="1">
      <alignment vertical="center"/>
    </xf>
    <xf numFmtId="0" fontId="1" fillId="0" borderId="7" xfId="2" applyBorder="1" applyAlignment="1">
      <alignment horizontal="center" vertical="center" wrapText="1"/>
    </xf>
    <xf numFmtId="4" fontId="1" fillId="0" borderId="80" xfId="3" applyNumberFormat="1" applyFont="1" applyFill="1" applyBorder="1" applyAlignment="1">
      <alignment vertical="center"/>
    </xf>
    <xf numFmtId="0" fontId="1" fillId="0" borderId="4" xfId="2" applyBorder="1"/>
    <xf numFmtId="4" fontId="13" fillId="0" borderId="0" xfId="3" applyNumberFormat="1" applyFont="1" applyFill="1" applyBorder="1" applyAlignment="1">
      <alignment vertical="center"/>
    </xf>
    <xf numFmtId="0" fontId="18" fillId="0" borderId="81" xfId="4" applyFont="1" applyBorder="1" applyAlignment="1">
      <alignment horizontal="center"/>
    </xf>
    <xf numFmtId="49" fontId="19" fillId="2" borderId="82" xfId="4" applyNumberFormat="1" applyFont="1" applyFill="1" applyBorder="1" applyAlignment="1">
      <alignment horizontal="center" vertical="center" wrapText="1"/>
    </xf>
    <xf numFmtId="49" fontId="19" fillId="2" borderId="83" xfId="4" applyNumberFormat="1" applyFont="1" applyFill="1" applyBorder="1" applyAlignment="1">
      <alignment horizontal="center" vertical="center" wrapText="1"/>
    </xf>
    <xf numFmtId="4" fontId="19" fillId="2" borderId="47" xfId="4" applyNumberFormat="1" applyFont="1" applyFill="1" applyBorder="1" applyAlignment="1">
      <alignment horizontal="center" vertical="center" wrapText="1"/>
    </xf>
    <xf numFmtId="4" fontId="19" fillId="2" borderId="84" xfId="4" applyNumberFormat="1" applyFont="1" applyFill="1" applyBorder="1" applyAlignment="1">
      <alignment horizontal="center" vertical="center" wrapText="1"/>
    </xf>
    <xf numFmtId="4" fontId="19" fillId="2" borderId="48" xfId="4" applyNumberFormat="1" applyFont="1" applyFill="1" applyBorder="1" applyAlignment="1">
      <alignment horizontal="center" vertical="center" wrapText="1"/>
    </xf>
    <xf numFmtId="49" fontId="20" fillId="0" borderId="85" xfId="4" applyNumberFormat="1" applyFont="1" applyFill="1" applyBorder="1" applyAlignment="1">
      <alignment horizontal="center" vertical="center"/>
    </xf>
    <xf numFmtId="49" fontId="20" fillId="0" borderId="86" xfId="4" applyNumberFormat="1" applyFont="1" applyFill="1" applyBorder="1" applyAlignment="1">
      <alignment horizontal="center" vertical="center"/>
    </xf>
    <xf numFmtId="4" fontId="21" fillId="0" borderId="50" xfId="4" applyNumberFormat="1" applyFont="1" applyFill="1" applyBorder="1" applyAlignment="1">
      <alignment horizontal="right" vertical="center"/>
    </xf>
    <xf numFmtId="4" fontId="21" fillId="0" borderId="87" xfId="4" applyNumberFormat="1" applyFont="1" applyFill="1" applyBorder="1" applyAlignment="1">
      <alignment horizontal="right" vertical="center"/>
    </xf>
    <xf numFmtId="4" fontId="21" fillId="0" borderId="88" xfId="4" applyNumberFormat="1" applyFont="1" applyFill="1" applyBorder="1" applyAlignment="1">
      <alignment horizontal="right" vertical="center"/>
    </xf>
    <xf numFmtId="4" fontId="21" fillId="0" borderId="89" xfId="4" applyNumberFormat="1" applyFont="1" applyFill="1" applyBorder="1" applyAlignment="1">
      <alignment horizontal="right" vertical="center"/>
    </xf>
    <xf numFmtId="49" fontId="20" fillId="0" borderId="90" xfId="4" applyNumberFormat="1" applyFont="1" applyFill="1" applyBorder="1" applyAlignment="1">
      <alignment horizontal="center" vertical="center"/>
    </xf>
    <xf numFmtId="49" fontId="20" fillId="0" borderId="91" xfId="4" applyNumberFormat="1" applyFont="1" applyFill="1" applyBorder="1" applyAlignment="1">
      <alignment horizontal="center" vertical="center"/>
    </xf>
    <xf numFmtId="4" fontId="21" fillId="0" borderId="92" xfId="4" applyNumberFormat="1" applyFont="1" applyFill="1" applyBorder="1" applyAlignment="1">
      <alignment horizontal="right" vertical="center"/>
    </xf>
    <xf numFmtId="4" fontId="21" fillId="0" borderId="93" xfId="4" applyNumberFormat="1" applyFont="1" applyFill="1" applyBorder="1" applyAlignment="1">
      <alignment horizontal="right" vertical="center"/>
    </xf>
    <xf numFmtId="0" fontId="18" fillId="0" borderId="94" xfId="4" applyFont="1" applyBorder="1" applyAlignment="1">
      <alignment horizontal="center"/>
    </xf>
    <xf numFmtId="49" fontId="19" fillId="2" borderId="95" xfId="4" applyNumberFormat="1" applyFont="1" applyFill="1" applyBorder="1" applyAlignment="1">
      <alignment horizontal="center" vertical="center" wrapText="1"/>
    </xf>
    <xf numFmtId="49" fontId="19" fillId="2" borderId="96" xfId="4" applyNumberFormat="1" applyFont="1" applyFill="1" applyBorder="1" applyAlignment="1">
      <alignment horizontal="center" vertical="center" wrapText="1"/>
    </xf>
    <xf numFmtId="49" fontId="19" fillId="0" borderId="97" xfId="4" applyNumberFormat="1" applyFont="1" applyFill="1" applyBorder="1" applyAlignment="1">
      <alignment horizontal="center" vertical="center"/>
    </xf>
    <xf numFmtId="49" fontId="19" fillId="0" borderId="98" xfId="4" applyNumberFormat="1" applyFont="1" applyFill="1" applyBorder="1" applyAlignment="1">
      <alignment horizontal="center" vertical="center"/>
    </xf>
    <xf numFmtId="49" fontId="19" fillId="0" borderId="99" xfId="4" applyNumberFormat="1" applyFont="1" applyFill="1" applyBorder="1" applyAlignment="1">
      <alignment horizontal="center" vertical="center"/>
    </xf>
    <xf numFmtId="49" fontId="19" fillId="0" borderId="97" xfId="4" applyNumberFormat="1" applyFont="1" applyFill="1" applyBorder="1" applyAlignment="1">
      <alignment horizontal="center" vertical="center" wrapText="1"/>
    </xf>
    <xf numFmtId="49" fontId="19" fillId="0" borderId="98" xfId="4" applyNumberFormat="1" applyFont="1" applyFill="1" applyBorder="1" applyAlignment="1">
      <alignment horizontal="center" vertical="center" wrapText="1"/>
    </xf>
    <xf numFmtId="49" fontId="19" fillId="0" borderId="99" xfId="4" applyNumberFormat="1" applyFont="1" applyFill="1" applyBorder="1" applyAlignment="1">
      <alignment horizontal="center" vertical="center" wrapText="1"/>
    </xf>
  </cellXfs>
  <cellStyles count="6">
    <cellStyle name="Moneda" xfId="1" builtinId="4"/>
    <cellStyle name="Moneda 2" xfId="3"/>
    <cellStyle name="Moneda 3" xfId="5"/>
    <cellStyle name="Normal" xfId="0" builtinId="0"/>
    <cellStyle name="Normal 2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POA%20Dic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DICIEMBRE 2024"/>
    </sheetNames>
    <sheetDataSet>
      <sheetData sheetId="0">
        <row r="36">
          <cell r="C36">
            <v>13859895</v>
          </cell>
          <cell r="D36">
            <v>3599829.0000000005</v>
          </cell>
          <cell r="E36">
            <v>17459724</v>
          </cell>
          <cell r="F36">
            <v>17368422.870000001</v>
          </cell>
        </row>
        <row r="41">
          <cell r="C41">
            <v>0</v>
          </cell>
          <cell r="D41">
            <v>196387.19</v>
          </cell>
          <cell r="E41">
            <v>196387.19</v>
          </cell>
          <cell r="F41">
            <v>196387.19</v>
          </cell>
        </row>
        <row r="46">
          <cell r="C46">
            <v>60745646</v>
          </cell>
          <cell r="D46">
            <v>9227612.8099999968</v>
          </cell>
          <cell r="E46">
            <v>69973258.810000002</v>
          </cell>
          <cell r="F46">
            <v>69973258.810000002</v>
          </cell>
        </row>
        <row r="55">
          <cell r="C55">
            <v>2500000</v>
          </cell>
          <cell r="D55">
            <v>0</v>
          </cell>
          <cell r="E55">
            <v>2500000</v>
          </cell>
          <cell r="F55">
            <v>2319034.2999999998</v>
          </cell>
        </row>
        <row r="60">
          <cell r="C60">
            <v>4639102</v>
          </cell>
          <cell r="D60">
            <v>419562.87999999989</v>
          </cell>
          <cell r="E60">
            <v>5058664.8800000018</v>
          </cell>
          <cell r="F60">
            <v>5058664.8800000018</v>
          </cell>
        </row>
        <row r="65">
          <cell r="C65">
            <v>50082500</v>
          </cell>
          <cell r="D65">
            <v>1917329.540000001</v>
          </cell>
          <cell r="E65">
            <v>51999829.539999999</v>
          </cell>
          <cell r="F65">
            <v>37061460.960000001</v>
          </cell>
        </row>
        <row r="70">
          <cell r="C70">
            <v>0</v>
          </cell>
          <cell r="D70">
            <v>241650</v>
          </cell>
          <cell r="E70">
            <v>241650</v>
          </cell>
          <cell r="F70">
            <v>241650</v>
          </cell>
        </row>
        <row r="72">
          <cell r="C72">
            <v>674000</v>
          </cell>
          <cell r="D72">
            <v>1461716.59</v>
          </cell>
          <cell r="E72">
            <v>2135716.59</v>
          </cell>
          <cell r="F72">
            <v>2135716.59</v>
          </cell>
        </row>
        <row r="91">
          <cell r="C91">
            <v>0</v>
          </cell>
          <cell r="D91">
            <v>10968250</v>
          </cell>
          <cell r="E91">
            <v>10968250</v>
          </cell>
          <cell r="F91">
            <v>10968250</v>
          </cell>
        </row>
        <row r="95">
          <cell r="C95">
            <v>0</v>
          </cell>
          <cell r="D95">
            <v>10968250</v>
          </cell>
          <cell r="E95">
            <v>10968250</v>
          </cell>
          <cell r="F95">
            <v>10968250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topLeftCell="A91" zoomScale="85" zoomScaleNormal="85" workbookViewId="0">
      <selection activeCell="F99" sqref="F99"/>
    </sheetView>
  </sheetViews>
  <sheetFormatPr baseColWidth="10" defaultRowHeight="10.5" x14ac:dyDescent="0.2"/>
  <cols>
    <col min="1" max="1" width="11.42578125" style="1"/>
    <col min="2" max="2" width="73.85546875" style="1" customWidth="1"/>
    <col min="3" max="6" width="23" style="6" bestFit="1" customWidth="1"/>
    <col min="7" max="7" width="11.42578125" style="1"/>
    <col min="8" max="8" width="15" style="1" bestFit="1" customWidth="1"/>
    <col min="9" max="253" width="11.42578125" style="1"/>
    <col min="254" max="254" width="73.85546875" style="1" customWidth="1"/>
    <col min="255" max="258" width="21.85546875" style="1" bestFit="1" customWidth="1"/>
    <col min="259" max="509" width="11.42578125" style="1"/>
    <col min="510" max="510" width="73.85546875" style="1" customWidth="1"/>
    <col min="511" max="514" width="21.85546875" style="1" bestFit="1" customWidth="1"/>
    <col min="515" max="765" width="11.42578125" style="1"/>
    <col min="766" max="766" width="73.85546875" style="1" customWidth="1"/>
    <col min="767" max="770" width="21.85546875" style="1" bestFit="1" customWidth="1"/>
    <col min="771" max="1021" width="11.42578125" style="1"/>
    <col min="1022" max="1022" width="73.85546875" style="1" customWidth="1"/>
    <col min="1023" max="1026" width="21.85546875" style="1" bestFit="1" customWidth="1"/>
    <col min="1027" max="1277" width="11.42578125" style="1"/>
    <col min="1278" max="1278" width="73.85546875" style="1" customWidth="1"/>
    <col min="1279" max="1282" width="21.85546875" style="1" bestFit="1" customWidth="1"/>
    <col min="1283" max="1533" width="11.42578125" style="1"/>
    <col min="1534" max="1534" width="73.85546875" style="1" customWidth="1"/>
    <col min="1535" max="1538" width="21.85546875" style="1" bestFit="1" customWidth="1"/>
    <col min="1539" max="1789" width="11.42578125" style="1"/>
    <col min="1790" max="1790" width="73.85546875" style="1" customWidth="1"/>
    <col min="1791" max="1794" width="21.85546875" style="1" bestFit="1" customWidth="1"/>
    <col min="1795" max="2045" width="11.42578125" style="1"/>
    <col min="2046" max="2046" width="73.85546875" style="1" customWidth="1"/>
    <col min="2047" max="2050" width="21.85546875" style="1" bestFit="1" customWidth="1"/>
    <col min="2051" max="2301" width="11.42578125" style="1"/>
    <col min="2302" max="2302" width="73.85546875" style="1" customWidth="1"/>
    <col min="2303" max="2306" width="21.85546875" style="1" bestFit="1" customWidth="1"/>
    <col min="2307" max="2557" width="11.42578125" style="1"/>
    <col min="2558" max="2558" width="73.85546875" style="1" customWidth="1"/>
    <col min="2559" max="2562" width="21.85546875" style="1" bestFit="1" customWidth="1"/>
    <col min="2563" max="2813" width="11.42578125" style="1"/>
    <col min="2814" max="2814" width="73.85546875" style="1" customWidth="1"/>
    <col min="2815" max="2818" width="21.85546875" style="1" bestFit="1" customWidth="1"/>
    <col min="2819" max="3069" width="11.42578125" style="1"/>
    <col min="3070" max="3070" width="73.85546875" style="1" customWidth="1"/>
    <col min="3071" max="3074" width="21.85546875" style="1" bestFit="1" customWidth="1"/>
    <col min="3075" max="3325" width="11.42578125" style="1"/>
    <col min="3326" max="3326" width="73.85546875" style="1" customWidth="1"/>
    <col min="3327" max="3330" width="21.85546875" style="1" bestFit="1" customWidth="1"/>
    <col min="3331" max="3581" width="11.42578125" style="1"/>
    <col min="3582" max="3582" width="73.85546875" style="1" customWidth="1"/>
    <col min="3583" max="3586" width="21.85546875" style="1" bestFit="1" customWidth="1"/>
    <col min="3587" max="3837" width="11.42578125" style="1"/>
    <col min="3838" max="3838" width="73.85546875" style="1" customWidth="1"/>
    <col min="3839" max="3842" width="21.85546875" style="1" bestFit="1" customWidth="1"/>
    <col min="3843" max="4093" width="11.42578125" style="1"/>
    <col min="4094" max="4094" width="73.85546875" style="1" customWidth="1"/>
    <col min="4095" max="4098" width="21.85546875" style="1" bestFit="1" customWidth="1"/>
    <col min="4099" max="4349" width="11.42578125" style="1"/>
    <col min="4350" max="4350" width="73.85546875" style="1" customWidth="1"/>
    <col min="4351" max="4354" width="21.85546875" style="1" bestFit="1" customWidth="1"/>
    <col min="4355" max="4605" width="11.42578125" style="1"/>
    <col min="4606" max="4606" width="73.85546875" style="1" customWidth="1"/>
    <col min="4607" max="4610" width="21.85546875" style="1" bestFit="1" customWidth="1"/>
    <col min="4611" max="4861" width="11.42578125" style="1"/>
    <col min="4862" max="4862" width="73.85546875" style="1" customWidth="1"/>
    <col min="4863" max="4866" width="21.85546875" style="1" bestFit="1" customWidth="1"/>
    <col min="4867" max="5117" width="11.42578125" style="1"/>
    <col min="5118" max="5118" width="73.85546875" style="1" customWidth="1"/>
    <col min="5119" max="5122" width="21.85546875" style="1" bestFit="1" customWidth="1"/>
    <col min="5123" max="5373" width="11.42578125" style="1"/>
    <col min="5374" max="5374" width="73.85546875" style="1" customWidth="1"/>
    <col min="5375" max="5378" width="21.85546875" style="1" bestFit="1" customWidth="1"/>
    <col min="5379" max="5629" width="11.42578125" style="1"/>
    <col min="5630" max="5630" width="73.85546875" style="1" customWidth="1"/>
    <col min="5631" max="5634" width="21.85546875" style="1" bestFit="1" customWidth="1"/>
    <col min="5635" max="5885" width="11.42578125" style="1"/>
    <col min="5886" max="5886" width="73.85546875" style="1" customWidth="1"/>
    <col min="5887" max="5890" width="21.85546875" style="1" bestFit="1" customWidth="1"/>
    <col min="5891" max="6141" width="11.42578125" style="1"/>
    <col min="6142" max="6142" width="73.85546875" style="1" customWidth="1"/>
    <col min="6143" max="6146" width="21.85546875" style="1" bestFit="1" customWidth="1"/>
    <col min="6147" max="6397" width="11.42578125" style="1"/>
    <col min="6398" max="6398" width="73.85546875" style="1" customWidth="1"/>
    <col min="6399" max="6402" width="21.85546875" style="1" bestFit="1" customWidth="1"/>
    <col min="6403" max="6653" width="11.42578125" style="1"/>
    <col min="6654" max="6654" width="73.85546875" style="1" customWidth="1"/>
    <col min="6655" max="6658" width="21.85546875" style="1" bestFit="1" customWidth="1"/>
    <col min="6659" max="6909" width="11.42578125" style="1"/>
    <col min="6910" max="6910" width="73.85546875" style="1" customWidth="1"/>
    <col min="6911" max="6914" width="21.85546875" style="1" bestFit="1" customWidth="1"/>
    <col min="6915" max="7165" width="11.42578125" style="1"/>
    <col min="7166" max="7166" width="73.85546875" style="1" customWidth="1"/>
    <col min="7167" max="7170" width="21.85546875" style="1" bestFit="1" customWidth="1"/>
    <col min="7171" max="7421" width="11.42578125" style="1"/>
    <col min="7422" max="7422" width="73.85546875" style="1" customWidth="1"/>
    <col min="7423" max="7426" width="21.85546875" style="1" bestFit="1" customWidth="1"/>
    <col min="7427" max="7677" width="11.42578125" style="1"/>
    <col min="7678" max="7678" width="73.85546875" style="1" customWidth="1"/>
    <col min="7679" max="7682" width="21.85546875" style="1" bestFit="1" customWidth="1"/>
    <col min="7683" max="7933" width="11.42578125" style="1"/>
    <col min="7934" max="7934" width="73.85546875" style="1" customWidth="1"/>
    <col min="7935" max="7938" width="21.85546875" style="1" bestFit="1" customWidth="1"/>
    <col min="7939" max="8189" width="11.42578125" style="1"/>
    <col min="8190" max="8190" width="73.85546875" style="1" customWidth="1"/>
    <col min="8191" max="8194" width="21.85546875" style="1" bestFit="1" customWidth="1"/>
    <col min="8195" max="8445" width="11.42578125" style="1"/>
    <col min="8446" max="8446" width="73.85546875" style="1" customWidth="1"/>
    <col min="8447" max="8450" width="21.85546875" style="1" bestFit="1" customWidth="1"/>
    <col min="8451" max="8701" width="11.42578125" style="1"/>
    <col min="8702" max="8702" width="73.85546875" style="1" customWidth="1"/>
    <col min="8703" max="8706" width="21.85546875" style="1" bestFit="1" customWidth="1"/>
    <col min="8707" max="8957" width="11.42578125" style="1"/>
    <col min="8958" max="8958" width="73.85546875" style="1" customWidth="1"/>
    <col min="8959" max="8962" width="21.85546875" style="1" bestFit="1" customWidth="1"/>
    <col min="8963" max="9213" width="11.42578125" style="1"/>
    <col min="9214" max="9214" width="73.85546875" style="1" customWidth="1"/>
    <col min="9215" max="9218" width="21.85546875" style="1" bestFit="1" customWidth="1"/>
    <col min="9219" max="9469" width="11.42578125" style="1"/>
    <col min="9470" max="9470" width="73.85546875" style="1" customWidth="1"/>
    <col min="9471" max="9474" width="21.85546875" style="1" bestFit="1" customWidth="1"/>
    <col min="9475" max="9725" width="11.42578125" style="1"/>
    <col min="9726" max="9726" width="73.85546875" style="1" customWidth="1"/>
    <col min="9727" max="9730" width="21.85546875" style="1" bestFit="1" customWidth="1"/>
    <col min="9731" max="9981" width="11.42578125" style="1"/>
    <col min="9982" max="9982" width="73.85546875" style="1" customWidth="1"/>
    <col min="9983" max="9986" width="21.85546875" style="1" bestFit="1" customWidth="1"/>
    <col min="9987" max="10237" width="11.42578125" style="1"/>
    <col min="10238" max="10238" width="73.85546875" style="1" customWidth="1"/>
    <col min="10239" max="10242" width="21.85546875" style="1" bestFit="1" customWidth="1"/>
    <col min="10243" max="10493" width="11.42578125" style="1"/>
    <col min="10494" max="10494" width="73.85546875" style="1" customWidth="1"/>
    <col min="10495" max="10498" width="21.85546875" style="1" bestFit="1" customWidth="1"/>
    <col min="10499" max="10749" width="11.42578125" style="1"/>
    <col min="10750" max="10750" width="73.85546875" style="1" customWidth="1"/>
    <col min="10751" max="10754" width="21.85546875" style="1" bestFit="1" customWidth="1"/>
    <col min="10755" max="11005" width="11.42578125" style="1"/>
    <col min="11006" max="11006" width="73.85546875" style="1" customWidth="1"/>
    <col min="11007" max="11010" width="21.85546875" style="1" bestFit="1" customWidth="1"/>
    <col min="11011" max="11261" width="11.42578125" style="1"/>
    <col min="11262" max="11262" width="73.85546875" style="1" customWidth="1"/>
    <col min="11263" max="11266" width="21.85546875" style="1" bestFit="1" customWidth="1"/>
    <col min="11267" max="11517" width="11.42578125" style="1"/>
    <col min="11518" max="11518" width="73.85546875" style="1" customWidth="1"/>
    <col min="11519" max="11522" width="21.85546875" style="1" bestFit="1" customWidth="1"/>
    <col min="11523" max="11773" width="11.42578125" style="1"/>
    <col min="11774" max="11774" width="73.85546875" style="1" customWidth="1"/>
    <col min="11775" max="11778" width="21.85546875" style="1" bestFit="1" customWidth="1"/>
    <col min="11779" max="12029" width="11.42578125" style="1"/>
    <col min="12030" max="12030" width="73.85546875" style="1" customWidth="1"/>
    <col min="12031" max="12034" width="21.85546875" style="1" bestFit="1" customWidth="1"/>
    <col min="12035" max="12285" width="11.42578125" style="1"/>
    <col min="12286" max="12286" width="73.85546875" style="1" customWidth="1"/>
    <col min="12287" max="12290" width="21.85546875" style="1" bestFit="1" customWidth="1"/>
    <col min="12291" max="12541" width="11.42578125" style="1"/>
    <col min="12542" max="12542" width="73.85546875" style="1" customWidth="1"/>
    <col min="12543" max="12546" width="21.85546875" style="1" bestFit="1" customWidth="1"/>
    <col min="12547" max="12797" width="11.42578125" style="1"/>
    <col min="12798" max="12798" width="73.85546875" style="1" customWidth="1"/>
    <col min="12799" max="12802" width="21.85546875" style="1" bestFit="1" customWidth="1"/>
    <col min="12803" max="13053" width="11.42578125" style="1"/>
    <col min="13054" max="13054" width="73.85546875" style="1" customWidth="1"/>
    <col min="13055" max="13058" width="21.85546875" style="1" bestFit="1" customWidth="1"/>
    <col min="13059" max="13309" width="11.42578125" style="1"/>
    <col min="13310" max="13310" width="73.85546875" style="1" customWidth="1"/>
    <col min="13311" max="13314" width="21.85546875" style="1" bestFit="1" customWidth="1"/>
    <col min="13315" max="13565" width="11.42578125" style="1"/>
    <col min="13566" max="13566" width="73.85546875" style="1" customWidth="1"/>
    <col min="13567" max="13570" width="21.85546875" style="1" bestFit="1" customWidth="1"/>
    <col min="13571" max="13821" width="11.42578125" style="1"/>
    <col min="13822" max="13822" width="73.85546875" style="1" customWidth="1"/>
    <col min="13823" max="13826" width="21.85546875" style="1" bestFit="1" customWidth="1"/>
    <col min="13827" max="14077" width="11.42578125" style="1"/>
    <col min="14078" max="14078" width="73.85546875" style="1" customWidth="1"/>
    <col min="14079" max="14082" width="21.85546875" style="1" bestFit="1" customWidth="1"/>
    <col min="14083" max="14333" width="11.42578125" style="1"/>
    <col min="14334" max="14334" width="73.85546875" style="1" customWidth="1"/>
    <col min="14335" max="14338" width="21.85546875" style="1" bestFit="1" customWidth="1"/>
    <col min="14339" max="14589" width="11.42578125" style="1"/>
    <col min="14590" max="14590" width="73.85546875" style="1" customWidth="1"/>
    <col min="14591" max="14594" width="21.85546875" style="1" bestFit="1" customWidth="1"/>
    <col min="14595" max="14845" width="11.42578125" style="1"/>
    <col min="14846" max="14846" width="73.85546875" style="1" customWidth="1"/>
    <col min="14847" max="14850" width="21.85546875" style="1" bestFit="1" customWidth="1"/>
    <col min="14851" max="15101" width="11.42578125" style="1"/>
    <col min="15102" max="15102" width="73.85546875" style="1" customWidth="1"/>
    <col min="15103" max="15106" width="21.85546875" style="1" bestFit="1" customWidth="1"/>
    <col min="15107" max="15357" width="11.42578125" style="1"/>
    <col min="15358" max="15358" width="73.85546875" style="1" customWidth="1"/>
    <col min="15359" max="15362" width="21.85546875" style="1" bestFit="1" customWidth="1"/>
    <col min="15363" max="15613" width="11.42578125" style="1"/>
    <col min="15614" max="15614" width="73.85546875" style="1" customWidth="1"/>
    <col min="15615" max="15618" width="21.85546875" style="1" bestFit="1" customWidth="1"/>
    <col min="15619" max="15869" width="11.42578125" style="1"/>
    <col min="15870" max="15870" width="73.85546875" style="1" customWidth="1"/>
    <col min="15871" max="15874" width="21.85546875" style="1" bestFit="1" customWidth="1"/>
    <col min="15875" max="16125" width="11.42578125" style="1"/>
    <col min="16126" max="16126" width="73.85546875" style="1" customWidth="1"/>
    <col min="16127" max="16130" width="21.85546875" style="1" bestFit="1" customWidth="1"/>
    <col min="16131" max="16384" width="11.42578125" style="1"/>
  </cols>
  <sheetData>
    <row r="1" spans="1:7" x14ac:dyDescent="0.2">
      <c r="A1" s="20" t="s">
        <v>0</v>
      </c>
      <c r="B1" s="20"/>
      <c r="C1" s="20"/>
      <c r="D1" s="20"/>
      <c r="E1" s="20"/>
      <c r="F1" s="20"/>
    </row>
    <row r="2" spans="1:7" x14ac:dyDescent="0.2">
      <c r="A2" s="20"/>
      <c r="B2" s="20"/>
      <c r="C2" s="20"/>
      <c r="D2" s="20"/>
      <c r="E2" s="20"/>
      <c r="F2" s="20"/>
    </row>
    <row r="3" spans="1:7" x14ac:dyDescent="0.2">
      <c r="A3" s="20" t="s">
        <v>148</v>
      </c>
      <c r="B3" s="20"/>
      <c r="C3" s="20"/>
      <c r="D3" s="20"/>
      <c r="E3" s="20"/>
      <c r="F3" s="20"/>
    </row>
    <row r="4" spans="1:7" x14ac:dyDescent="0.2">
      <c r="A4" s="20"/>
      <c r="B4" s="20"/>
      <c r="C4" s="20"/>
      <c r="D4" s="20"/>
      <c r="E4" s="20"/>
      <c r="F4" s="20"/>
    </row>
    <row r="5" spans="1:7" ht="13.5" x14ac:dyDescent="0.2">
      <c r="A5" s="2" t="s">
        <v>1</v>
      </c>
      <c r="B5" s="2" t="s">
        <v>2</v>
      </c>
      <c r="C5" s="8" t="s">
        <v>3</v>
      </c>
      <c r="D5" s="8" t="s">
        <v>4</v>
      </c>
      <c r="E5" s="8" t="s">
        <v>5</v>
      </c>
      <c r="F5" s="8" t="s">
        <v>6</v>
      </c>
    </row>
    <row r="6" spans="1:7" ht="16.5" x14ac:dyDescent="0.2">
      <c r="A6" s="21" t="s">
        <v>198</v>
      </c>
      <c r="B6" s="21"/>
      <c r="C6" s="21"/>
      <c r="D6" s="21"/>
      <c r="E6" s="21"/>
      <c r="F6" s="21"/>
    </row>
    <row r="7" spans="1:7" ht="16.5" x14ac:dyDescent="0.2">
      <c r="A7" s="22"/>
      <c r="B7" s="22"/>
      <c r="C7" s="9">
        <f>SUM(C6)</f>
        <v>0</v>
      </c>
      <c r="D7" s="9">
        <f>SUM(D6)</f>
        <v>0</v>
      </c>
      <c r="E7" s="9">
        <f>SUM(E6)</f>
        <v>0</v>
      </c>
      <c r="F7" s="9">
        <f>SUM(F6)</f>
        <v>0</v>
      </c>
    </row>
    <row r="8" spans="1:7" ht="16.5" x14ac:dyDescent="0.2">
      <c r="A8" s="21" t="s">
        <v>178</v>
      </c>
      <c r="B8" s="21"/>
      <c r="C8" s="21"/>
      <c r="D8" s="21"/>
      <c r="E8" s="21"/>
      <c r="F8" s="21"/>
    </row>
    <row r="9" spans="1:7" ht="13.5" x14ac:dyDescent="0.2">
      <c r="A9" s="3"/>
      <c r="B9" s="3"/>
      <c r="C9" s="4"/>
      <c r="D9" s="4"/>
      <c r="E9" s="4"/>
      <c r="F9" s="4"/>
    </row>
    <row r="10" spans="1:7" ht="16.5" x14ac:dyDescent="0.2">
      <c r="A10" s="19"/>
      <c r="B10" s="19"/>
      <c r="C10" s="9"/>
      <c r="D10" s="9"/>
      <c r="E10" s="9"/>
      <c r="F10" s="9"/>
    </row>
    <row r="11" spans="1:7" ht="13.5" x14ac:dyDescent="0.2">
      <c r="A11" s="3" t="s">
        <v>153</v>
      </c>
      <c r="B11" s="3" t="s">
        <v>152</v>
      </c>
      <c r="C11" s="4">
        <v>0</v>
      </c>
      <c r="D11" s="4">
        <v>175392</v>
      </c>
      <c r="E11" s="4">
        <v>175392</v>
      </c>
      <c r="F11" s="4">
        <v>175392</v>
      </c>
      <c r="G11" s="6"/>
    </row>
    <row r="12" spans="1:7" ht="13.5" x14ac:dyDescent="0.2">
      <c r="A12" s="3" t="s">
        <v>205</v>
      </c>
      <c r="B12" s="3" t="s">
        <v>206</v>
      </c>
      <c r="C12" s="4">
        <v>0</v>
      </c>
      <c r="D12" s="4">
        <v>995.19</v>
      </c>
      <c r="E12" s="4">
        <v>995.19</v>
      </c>
      <c r="F12" s="4">
        <v>995.19</v>
      </c>
      <c r="G12" s="6"/>
    </row>
    <row r="13" spans="1:7" ht="13.5" x14ac:dyDescent="0.2">
      <c r="A13" s="3" t="s">
        <v>207</v>
      </c>
      <c r="B13" s="3" t="s">
        <v>208</v>
      </c>
      <c r="C13" s="4">
        <v>0</v>
      </c>
      <c r="D13" s="4">
        <v>20000</v>
      </c>
      <c r="E13" s="4">
        <v>20000</v>
      </c>
      <c r="F13" s="4">
        <v>20000</v>
      </c>
      <c r="G13" s="6"/>
    </row>
    <row r="14" spans="1:7" ht="16.5" x14ac:dyDescent="0.2">
      <c r="A14" s="19" t="s">
        <v>84</v>
      </c>
      <c r="B14" s="19"/>
      <c r="C14" s="9">
        <f>SUM(C11:C13)</f>
        <v>0</v>
      </c>
      <c r="D14" s="9">
        <f>SUM(D11:D13)</f>
        <v>196387.19</v>
      </c>
      <c r="E14" s="9">
        <f>SUM(E11:E13)</f>
        <v>196387.19</v>
      </c>
      <c r="F14" s="9">
        <f>SUM(F11:F13)</f>
        <v>196387.19</v>
      </c>
      <c r="G14" s="6"/>
    </row>
    <row r="15" spans="1:7" ht="13.5" x14ac:dyDescent="0.2">
      <c r="A15" s="3" t="s">
        <v>85</v>
      </c>
      <c r="B15" s="3" t="s">
        <v>154</v>
      </c>
      <c r="C15" s="4">
        <v>0</v>
      </c>
      <c r="D15" s="4">
        <v>916388</v>
      </c>
      <c r="E15" s="4">
        <v>916388</v>
      </c>
      <c r="F15" s="4">
        <v>916388</v>
      </c>
      <c r="G15" s="6"/>
    </row>
    <row r="16" spans="1:7" ht="13.5" x14ac:dyDescent="0.2">
      <c r="A16" s="3" t="s">
        <v>179</v>
      </c>
      <c r="B16" s="3" t="s">
        <v>180</v>
      </c>
      <c r="C16" s="4">
        <v>0</v>
      </c>
      <c r="D16" s="4">
        <v>0</v>
      </c>
      <c r="E16" s="4">
        <v>0</v>
      </c>
      <c r="F16" s="4">
        <v>0</v>
      </c>
      <c r="G16" s="6"/>
    </row>
    <row r="17" spans="1:8" ht="13.5" x14ac:dyDescent="0.2">
      <c r="A17" s="3" t="s">
        <v>191</v>
      </c>
      <c r="B17" s="3" t="s">
        <v>192</v>
      </c>
      <c r="C17" s="4">
        <v>0</v>
      </c>
      <c r="D17" s="4">
        <v>445004.13</v>
      </c>
      <c r="E17" s="4">
        <v>445004.13</v>
      </c>
      <c r="F17" s="4">
        <v>445004.13</v>
      </c>
      <c r="G17" s="6"/>
    </row>
    <row r="18" spans="1:8" ht="13.5" x14ac:dyDescent="0.2">
      <c r="A18" s="3" t="s">
        <v>119</v>
      </c>
      <c r="B18" s="3" t="s">
        <v>155</v>
      </c>
      <c r="C18" s="4">
        <v>0</v>
      </c>
      <c r="D18" s="4">
        <v>1402581.18</v>
      </c>
      <c r="E18" s="4">
        <v>1402581.18</v>
      </c>
      <c r="F18" s="4">
        <v>1402581.18</v>
      </c>
      <c r="G18" s="6"/>
    </row>
    <row r="19" spans="1:8" ht="13.5" x14ac:dyDescent="0.2">
      <c r="A19" s="3" t="s">
        <v>7</v>
      </c>
      <c r="B19" s="3" t="s">
        <v>8</v>
      </c>
      <c r="C19" s="4">
        <v>60745646</v>
      </c>
      <c r="D19" s="4">
        <v>67209285.5</v>
      </c>
      <c r="E19" s="4">
        <v>67209285.5</v>
      </c>
      <c r="F19" s="4">
        <v>67209285.5</v>
      </c>
      <c r="G19" s="6"/>
    </row>
    <row r="20" spans="1:8" ht="13.5" x14ac:dyDescent="0.2">
      <c r="A20" s="3" t="s">
        <v>162</v>
      </c>
      <c r="B20" s="3" t="s">
        <v>163</v>
      </c>
      <c r="C20" s="4">
        <v>0</v>
      </c>
      <c r="D20" s="4">
        <v>0</v>
      </c>
      <c r="E20" s="4">
        <v>0</v>
      </c>
      <c r="F20" s="4">
        <v>0</v>
      </c>
      <c r="G20" s="6"/>
    </row>
    <row r="21" spans="1:8" ht="16.5" x14ac:dyDescent="0.2">
      <c r="A21" s="19" t="s">
        <v>9</v>
      </c>
      <c r="B21" s="19"/>
      <c r="C21" s="9">
        <f>SUM(C15:C20)</f>
        <v>60745646</v>
      </c>
      <c r="D21" s="9">
        <f>SUM(D15:D20)</f>
        <v>69973258.810000002</v>
      </c>
      <c r="E21" s="9">
        <f>SUM(E15:E20)</f>
        <v>69973258.810000002</v>
      </c>
      <c r="F21" s="9">
        <f>SUM(F15:F20)</f>
        <v>69973258.810000002</v>
      </c>
      <c r="G21" s="6"/>
    </row>
    <row r="22" spans="1:8" ht="16.5" x14ac:dyDescent="0.2">
      <c r="A22" s="22" t="s">
        <v>10</v>
      </c>
      <c r="B22" s="22"/>
      <c r="C22" s="10">
        <f>+C14+C21</f>
        <v>60745646</v>
      </c>
      <c r="D22" s="10">
        <f>+D14+D21</f>
        <v>70169646</v>
      </c>
      <c r="E22" s="10">
        <f>+E14+E21</f>
        <v>70169646</v>
      </c>
      <c r="F22" s="10">
        <f>+F14+F21</f>
        <v>70169646</v>
      </c>
      <c r="G22" s="6"/>
      <c r="H22" s="7"/>
    </row>
    <row r="23" spans="1:8" ht="16.5" x14ac:dyDescent="0.2">
      <c r="A23" s="22" t="s">
        <v>197</v>
      </c>
      <c r="B23" s="22"/>
      <c r="C23" s="22"/>
      <c r="D23" s="22"/>
      <c r="E23" s="22"/>
      <c r="F23" s="22"/>
      <c r="G23" s="6"/>
    </row>
    <row r="24" spans="1:8" ht="13.5" x14ac:dyDescent="0.2">
      <c r="A24" s="3"/>
      <c r="B24" s="3"/>
      <c r="C24" s="4"/>
      <c r="D24" s="4"/>
      <c r="E24" s="4"/>
      <c r="F24" s="4"/>
      <c r="G24" s="6"/>
    </row>
    <row r="25" spans="1:8" ht="16.5" x14ac:dyDescent="0.2">
      <c r="A25" s="19"/>
      <c r="B25" s="19"/>
      <c r="C25" s="9"/>
      <c r="D25" s="9"/>
      <c r="E25" s="9"/>
      <c r="F25" s="9"/>
      <c r="G25" s="6"/>
    </row>
    <row r="26" spans="1:8" ht="13.5" x14ac:dyDescent="0.2">
      <c r="A26" s="3" t="s">
        <v>11</v>
      </c>
      <c r="B26" s="3" t="s">
        <v>12</v>
      </c>
      <c r="C26" s="4">
        <v>81000</v>
      </c>
      <c r="D26" s="4">
        <v>72960.490000000005</v>
      </c>
      <c r="E26" s="4">
        <v>72960.490000000005</v>
      </c>
      <c r="F26" s="4">
        <v>72960.490000000005</v>
      </c>
      <c r="G26" s="6"/>
    </row>
    <row r="27" spans="1:8" ht="13.5" x14ac:dyDescent="0.2">
      <c r="A27" s="3" t="s">
        <v>13</v>
      </c>
      <c r="B27" s="3" t="s">
        <v>14</v>
      </c>
      <c r="C27" s="4">
        <v>13635</v>
      </c>
      <c r="D27" s="4">
        <v>49494.16</v>
      </c>
      <c r="E27" s="4">
        <v>49494.16</v>
      </c>
      <c r="F27" s="4">
        <v>49494.16</v>
      </c>
      <c r="G27" s="6"/>
    </row>
    <row r="28" spans="1:8" ht="27" x14ac:dyDescent="0.2">
      <c r="A28" s="3" t="s">
        <v>15</v>
      </c>
      <c r="B28" s="5" t="s">
        <v>16</v>
      </c>
      <c r="C28" s="4">
        <v>95500</v>
      </c>
      <c r="D28" s="4">
        <v>276087.27</v>
      </c>
      <c r="E28" s="4">
        <v>276087.27</v>
      </c>
      <c r="F28" s="4">
        <v>276087.27</v>
      </c>
      <c r="G28" s="6"/>
    </row>
    <row r="29" spans="1:8" ht="47.25" customHeight="1" x14ac:dyDescent="0.2">
      <c r="A29" s="3" t="s">
        <v>17</v>
      </c>
      <c r="B29" s="3" t="s">
        <v>18</v>
      </c>
      <c r="C29" s="4">
        <v>136480</v>
      </c>
      <c r="D29" s="4">
        <v>572668.00999999989</v>
      </c>
      <c r="E29" s="4">
        <v>572668.00999999989</v>
      </c>
      <c r="F29" s="4">
        <v>572668.00999999989</v>
      </c>
      <c r="G29" s="6"/>
    </row>
    <row r="30" spans="1:8" ht="13.5" x14ac:dyDescent="0.2">
      <c r="A30" s="3" t="s">
        <v>19</v>
      </c>
      <c r="B30" s="3" t="s">
        <v>20</v>
      </c>
      <c r="C30" s="4">
        <v>340000</v>
      </c>
      <c r="D30" s="4">
        <v>351555.96</v>
      </c>
      <c r="E30" s="4">
        <v>351555.96</v>
      </c>
      <c r="F30" s="4">
        <v>351555.96</v>
      </c>
      <c r="G30" s="6"/>
    </row>
    <row r="31" spans="1:8" ht="13.5" x14ac:dyDescent="0.2">
      <c r="A31" s="3" t="s">
        <v>21</v>
      </c>
      <c r="B31" s="3" t="s">
        <v>145</v>
      </c>
      <c r="C31" s="4">
        <v>3500</v>
      </c>
      <c r="D31" s="4">
        <v>0</v>
      </c>
      <c r="E31" s="4">
        <v>0</v>
      </c>
      <c r="F31" s="4">
        <v>0</v>
      </c>
      <c r="G31" s="6"/>
    </row>
    <row r="32" spans="1:8" ht="13.5" x14ac:dyDescent="0.2">
      <c r="A32" s="3" t="s">
        <v>22</v>
      </c>
      <c r="B32" s="3" t="s">
        <v>23</v>
      </c>
      <c r="C32" s="4">
        <v>22000</v>
      </c>
      <c r="D32" s="4">
        <v>29846.95</v>
      </c>
      <c r="E32" s="4">
        <v>29846.95</v>
      </c>
      <c r="F32" s="4">
        <v>29846.95</v>
      </c>
      <c r="G32" s="6"/>
    </row>
    <row r="33" spans="1:7" ht="13.5" x14ac:dyDescent="0.2">
      <c r="A33" s="3" t="s">
        <v>24</v>
      </c>
      <c r="B33" s="3" t="s">
        <v>25</v>
      </c>
      <c r="C33" s="4">
        <v>1600000</v>
      </c>
      <c r="D33" s="4">
        <v>1137632.1600000001</v>
      </c>
      <c r="E33" s="4">
        <v>1137632.1600000001</v>
      </c>
      <c r="F33" s="4">
        <v>1137632.1600000001</v>
      </c>
      <c r="G33" s="6"/>
    </row>
    <row r="34" spans="1:7" ht="13.5" x14ac:dyDescent="0.2">
      <c r="A34" s="3" t="s">
        <v>26</v>
      </c>
      <c r="B34" s="3" t="s">
        <v>27</v>
      </c>
      <c r="C34" s="4">
        <v>10000</v>
      </c>
      <c r="D34" s="4">
        <v>0</v>
      </c>
      <c r="E34" s="4">
        <v>0</v>
      </c>
      <c r="F34" s="4">
        <v>0</v>
      </c>
      <c r="G34" s="6"/>
    </row>
    <row r="35" spans="1:7" ht="13.5" x14ac:dyDescent="0.2">
      <c r="A35" s="3" t="s">
        <v>28</v>
      </c>
      <c r="B35" s="5" t="s">
        <v>29</v>
      </c>
      <c r="C35" s="4">
        <v>5000</v>
      </c>
      <c r="D35" s="4">
        <v>21317.699999999997</v>
      </c>
      <c r="E35" s="4">
        <v>21317.699999999997</v>
      </c>
      <c r="F35" s="4">
        <v>21317.699999999997</v>
      </c>
      <c r="G35" s="6"/>
    </row>
    <row r="36" spans="1:7" ht="37.5" customHeight="1" x14ac:dyDescent="0.2">
      <c r="A36" s="3" t="s">
        <v>30</v>
      </c>
      <c r="B36" s="3" t="s">
        <v>31</v>
      </c>
      <c r="C36" s="4">
        <v>3000</v>
      </c>
      <c r="D36" s="4">
        <v>2970</v>
      </c>
      <c r="E36" s="4">
        <v>2970</v>
      </c>
      <c r="F36" s="4">
        <v>2970</v>
      </c>
      <c r="G36" s="6"/>
    </row>
    <row r="37" spans="1:7" ht="13.5" x14ac:dyDescent="0.2">
      <c r="A37" s="3" t="s">
        <v>156</v>
      </c>
      <c r="B37" s="3" t="s">
        <v>157</v>
      </c>
      <c r="C37" s="4">
        <v>0</v>
      </c>
      <c r="D37" s="4">
        <v>1378</v>
      </c>
      <c r="E37" s="4">
        <v>1378</v>
      </c>
      <c r="F37" s="4">
        <v>1378</v>
      </c>
      <c r="G37" s="6"/>
    </row>
    <row r="38" spans="1:7" ht="13.5" x14ac:dyDescent="0.2">
      <c r="A38" s="3" t="s">
        <v>32</v>
      </c>
      <c r="B38" s="3" t="s">
        <v>33</v>
      </c>
      <c r="C38" s="4">
        <v>200000</v>
      </c>
      <c r="D38" s="4">
        <v>0</v>
      </c>
      <c r="E38" s="4">
        <v>0</v>
      </c>
      <c r="F38" s="4">
        <v>0</v>
      </c>
      <c r="G38" s="6"/>
    </row>
    <row r="39" spans="1:7" ht="13.5" x14ac:dyDescent="0.2">
      <c r="A39" s="3" t="s">
        <v>34</v>
      </c>
      <c r="B39" s="3" t="s">
        <v>35</v>
      </c>
      <c r="C39" s="4">
        <v>147000</v>
      </c>
      <c r="D39" s="4">
        <v>122219.48</v>
      </c>
      <c r="E39" s="4">
        <v>122219.48</v>
      </c>
      <c r="F39" s="4">
        <v>122219.48</v>
      </c>
      <c r="G39" s="6"/>
    </row>
    <row r="40" spans="1:7" ht="13.5" x14ac:dyDescent="0.2">
      <c r="A40" s="3" t="s">
        <v>36</v>
      </c>
      <c r="B40" s="3" t="s">
        <v>37</v>
      </c>
      <c r="C40" s="4">
        <v>24000</v>
      </c>
      <c r="D40" s="4">
        <v>124694.02</v>
      </c>
      <c r="E40" s="4">
        <v>124694.02</v>
      </c>
      <c r="F40" s="4">
        <v>124694.02</v>
      </c>
      <c r="G40" s="6"/>
    </row>
    <row r="41" spans="1:7" ht="13.5" x14ac:dyDescent="0.2">
      <c r="A41" s="3" t="s">
        <v>38</v>
      </c>
      <c r="B41" s="3" t="s">
        <v>39</v>
      </c>
      <c r="C41" s="4">
        <v>5000</v>
      </c>
      <c r="D41" s="4">
        <v>3610.2999999999997</v>
      </c>
      <c r="E41" s="4">
        <v>3610.2999999999997</v>
      </c>
      <c r="F41" s="4">
        <v>3610.2999999999997</v>
      </c>
      <c r="G41" s="6"/>
    </row>
    <row r="42" spans="1:7" ht="13.5" x14ac:dyDescent="0.2">
      <c r="A42" s="3" t="s">
        <v>40</v>
      </c>
      <c r="B42" s="3" t="s">
        <v>41</v>
      </c>
      <c r="C42" s="4">
        <v>40000</v>
      </c>
      <c r="D42" s="4">
        <v>23079.8</v>
      </c>
      <c r="E42" s="4">
        <v>23079.8</v>
      </c>
      <c r="F42" s="4">
        <v>23079.8</v>
      </c>
      <c r="G42" s="6"/>
    </row>
    <row r="43" spans="1:7" ht="13.5" x14ac:dyDescent="0.2">
      <c r="A43" s="3" t="s">
        <v>42</v>
      </c>
      <c r="B43" s="3" t="s">
        <v>43</v>
      </c>
      <c r="C43" s="4">
        <v>6500</v>
      </c>
      <c r="D43" s="4">
        <v>36500.01</v>
      </c>
      <c r="E43" s="4">
        <v>36500.01</v>
      </c>
      <c r="F43" s="4">
        <v>36500.01</v>
      </c>
      <c r="G43" s="6"/>
    </row>
    <row r="44" spans="1:7" ht="13.5" x14ac:dyDescent="0.2">
      <c r="A44" s="3" t="s">
        <v>44</v>
      </c>
      <c r="B44" s="3" t="s">
        <v>45</v>
      </c>
      <c r="C44" s="4">
        <v>300000</v>
      </c>
      <c r="D44" s="4">
        <v>186148.57</v>
      </c>
      <c r="E44" s="4">
        <v>186148.57</v>
      </c>
      <c r="F44" s="4">
        <v>186148.57</v>
      </c>
      <c r="G44" s="6"/>
    </row>
    <row r="45" spans="1:7" ht="13.5" x14ac:dyDescent="0.2">
      <c r="A45" s="3" t="s">
        <v>46</v>
      </c>
      <c r="B45" s="3" t="s">
        <v>47</v>
      </c>
      <c r="C45" s="4">
        <v>84000</v>
      </c>
      <c r="D45" s="4">
        <v>213344.58</v>
      </c>
      <c r="E45" s="4">
        <v>213344.58</v>
      </c>
      <c r="F45" s="4">
        <v>213344.58</v>
      </c>
      <c r="G45" s="6"/>
    </row>
    <row r="46" spans="1:7" ht="13.5" x14ac:dyDescent="0.2">
      <c r="A46" s="3" t="s">
        <v>48</v>
      </c>
      <c r="B46" s="3" t="s">
        <v>49</v>
      </c>
      <c r="C46" s="4">
        <v>2500</v>
      </c>
      <c r="D46" s="4">
        <v>19743.100000000002</v>
      </c>
      <c r="E46" s="4">
        <v>19743.100000000002</v>
      </c>
      <c r="F46" s="4">
        <v>19743.100000000002</v>
      </c>
      <c r="G46" s="6"/>
    </row>
    <row r="47" spans="1:7" ht="13.5" x14ac:dyDescent="0.2">
      <c r="A47" s="3" t="s">
        <v>50</v>
      </c>
      <c r="B47" s="5" t="s">
        <v>51</v>
      </c>
      <c r="C47" s="4">
        <v>305000</v>
      </c>
      <c r="D47" s="4">
        <v>528668.61</v>
      </c>
      <c r="E47" s="4">
        <v>528668.61</v>
      </c>
      <c r="F47" s="4">
        <v>528668.61</v>
      </c>
      <c r="G47" s="6"/>
    </row>
    <row r="48" spans="1:7" ht="13.5" x14ac:dyDescent="0.2">
      <c r="A48" s="3" t="s">
        <v>52</v>
      </c>
      <c r="B48" s="5" t="s">
        <v>53</v>
      </c>
      <c r="C48" s="4">
        <v>5000</v>
      </c>
      <c r="D48" s="4">
        <v>5169.58</v>
      </c>
      <c r="E48" s="4">
        <v>5169.58</v>
      </c>
      <c r="F48" s="4">
        <v>5169.58</v>
      </c>
      <c r="G48" s="6"/>
    </row>
    <row r="49" spans="1:7" ht="13.5" x14ac:dyDescent="0.2">
      <c r="A49" s="3" t="s">
        <v>54</v>
      </c>
      <c r="B49" s="3" t="s">
        <v>55</v>
      </c>
      <c r="C49" s="4">
        <v>11000</v>
      </c>
      <c r="D49" s="4">
        <v>11514.98</v>
      </c>
      <c r="E49" s="4">
        <v>11514.98</v>
      </c>
      <c r="F49" s="4">
        <v>11514.98</v>
      </c>
      <c r="G49" s="6"/>
    </row>
    <row r="50" spans="1:7" ht="13.5" x14ac:dyDescent="0.2">
      <c r="A50" s="3" t="s">
        <v>193</v>
      </c>
      <c r="B50" s="3" t="s">
        <v>194</v>
      </c>
      <c r="C50" s="4">
        <v>0</v>
      </c>
      <c r="D50" s="4">
        <v>22962.62</v>
      </c>
      <c r="E50" s="4">
        <v>22962.62</v>
      </c>
      <c r="F50" s="4">
        <v>22962.62</v>
      </c>
      <c r="G50" s="6"/>
    </row>
    <row r="51" spans="1:7" ht="13.5" x14ac:dyDescent="0.2">
      <c r="A51" s="3" t="s">
        <v>56</v>
      </c>
      <c r="B51" s="3" t="s">
        <v>57</v>
      </c>
      <c r="C51" s="4">
        <v>29800</v>
      </c>
      <c r="D51" s="4">
        <v>0</v>
      </c>
      <c r="E51" s="4">
        <v>0</v>
      </c>
      <c r="F51" s="4">
        <v>0</v>
      </c>
      <c r="G51" s="6"/>
    </row>
    <row r="52" spans="1:7" ht="13.5" x14ac:dyDescent="0.2">
      <c r="A52" s="3" t="s">
        <v>181</v>
      </c>
      <c r="B52" s="3" t="s">
        <v>182</v>
      </c>
      <c r="C52" s="4">
        <v>0</v>
      </c>
      <c r="D52" s="4">
        <v>35496.54</v>
      </c>
      <c r="E52" s="4">
        <v>35496.54</v>
      </c>
      <c r="F52" s="4">
        <v>35496.54</v>
      </c>
      <c r="G52" s="6"/>
    </row>
    <row r="53" spans="1:7" ht="13.5" x14ac:dyDescent="0.2">
      <c r="A53" s="3" t="s">
        <v>58</v>
      </c>
      <c r="B53" s="3" t="s">
        <v>59</v>
      </c>
      <c r="C53" s="4">
        <v>8000</v>
      </c>
      <c r="D53" s="4">
        <v>15607.06</v>
      </c>
      <c r="E53" s="4">
        <v>15607.06</v>
      </c>
      <c r="F53" s="4">
        <v>15607.06</v>
      </c>
      <c r="G53" s="6"/>
    </row>
    <row r="54" spans="1:7" ht="13.5" x14ac:dyDescent="0.2">
      <c r="A54" s="3" t="s">
        <v>60</v>
      </c>
      <c r="B54" s="3" t="s">
        <v>61</v>
      </c>
      <c r="C54" s="4">
        <v>385500</v>
      </c>
      <c r="D54" s="4">
        <v>542291.36</v>
      </c>
      <c r="E54" s="4">
        <v>542291.36</v>
      </c>
      <c r="F54" s="4">
        <v>542291.36</v>
      </c>
      <c r="G54" s="6"/>
    </row>
    <row r="55" spans="1:7" ht="13.5" x14ac:dyDescent="0.2">
      <c r="A55" s="3" t="s">
        <v>62</v>
      </c>
      <c r="B55" s="3" t="s">
        <v>63</v>
      </c>
      <c r="C55" s="4">
        <v>390000</v>
      </c>
      <c r="D55" s="4">
        <v>288895.83</v>
      </c>
      <c r="E55" s="4">
        <v>288895.83</v>
      </c>
      <c r="F55" s="4">
        <v>288895.83</v>
      </c>
      <c r="G55" s="6"/>
    </row>
    <row r="56" spans="1:7" ht="13.5" x14ac:dyDescent="0.2">
      <c r="A56" s="3" t="s">
        <v>64</v>
      </c>
      <c r="B56" s="3" t="s">
        <v>65</v>
      </c>
      <c r="C56" s="4">
        <v>37000</v>
      </c>
      <c r="D56" s="4">
        <v>42508.299999999996</v>
      </c>
      <c r="E56" s="4">
        <v>42508.299999999996</v>
      </c>
      <c r="F56" s="4">
        <v>42508.299999999996</v>
      </c>
      <c r="G56" s="6"/>
    </row>
    <row r="57" spans="1:7" ht="13.5" x14ac:dyDescent="0.2">
      <c r="A57" s="3" t="s">
        <v>66</v>
      </c>
      <c r="B57" s="3" t="s">
        <v>67</v>
      </c>
      <c r="C57" s="4">
        <v>12000</v>
      </c>
      <c r="D57" s="4">
        <v>1139.56</v>
      </c>
      <c r="E57" s="4">
        <v>1139.56</v>
      </c>
      <c r="F57" s="4">
        <v>1139.56</v>
      </c>
      <c r="G57" s="6"/>
    </row>
    <row r="58" spans="1:7" ht="13.5" x14ac:dyDescent="0.2">
      <c r="A58" s="3" t="s">
        <v>68</v>
      </c>
      <c r="B58" s="3" t="s">
        <v>69</v>
      </c>
      <c r="C58" s="4">
        <v>4000</v>
      </c>
      <c r="D58" s="4">
        <v>9090.86</v>
      </c>
      <c r="E58" s="4">
        <v>9090.86</v>
      </c>
      <c r="F58" s="4">
        <v>9090.86</v>
      </c>
      <c r="G58" s="6"/>
    </row>
    <row r="59" spans="1:7" ht="13.5" x14ac:dyDescent="0.2">
      <c r="A59" s="3" t="s">
        <v>70</v>
      </c>
      <c r="B59" s="5" t="s">
        <v>71</v>
      </c>
      <c r="C59" s="4">
        <v>4000</v>
      </c>
      <c r="D59" s="4">
        <v>0</v>
      </c>
      <c r="E59" s="4">
        <v>0</v>
      </c>
      <c r="F59" s="4">
        <v>0</v>
      </c>
      <c r="G59" s="6"/>
    </row>
    <row r="60" spans="1:7" ht="13.5" x14ac:dyDescent="0.2">
      <c r="A60" s="3" t="s">
        <v>72</v>
      </c>
      <c r="B60" s="3" t="s">
        <v>73</v>
      </c>
      <c r="C60" s="4">
        <v>105000</v>
      </c>
      <c r="D60" s="4">
        <v>125095.70000000001</v>
      </c>
      <c r="E60" s="4">
        <v>125095.70000000001</v>
      </c>
      <c r="F60" s="4">
        <v>125095.70000000001</v>
      </c>
      <c r="G60" s="6"/>
    </row>
    <row r="61" spans="1:7" ht="13.5" x14ac:dyDescent="0.2">
      <c r="A61" s="3" t="s">
        <v>74</v>
      </c>
      <c r="B61" s="5" t="s">
        <v>75</v>
      </c>
      <c r="C61" s="4">
        <v>82000</v>
      </c>
      <c r="D61" s="4">
        <v>31226.2</v>
      </c>
      <c r="E61" s="4">
        <v>31226.2</v>
      </c>
      <c r="F61" s="4">
        <v>31226.2</v>
      </c>
      <c r="G61" s="6"/>
    </row>
    <row r="62" spans="1:7" ht="27" x14ac:dyDescent="0.2">
      <c r="A62" s="3" t="s">
        <v>76</v>
      </c>
      <c r="B62" s="5" t="s">
        <v>77</v>
      </c>
      <c r="C62" s="4">
        <v>11500</v>
      </c>
      <c r="D62" s="4">
        <v>3624.98</v>
      </c>
      <c r="E62" s="4">
        <v>3624.98</v>
      </c>
      <c r="F62" s="4">
        <v>3624.98</v>
      </c>
      <c r="G62" s="6"/>
    </row>
    <row r="63" spans="1:7" ht="27" x14ac:dyDescent="0.2">
      <c r="A63" s="3" t="s">
        <v>78</v>
      </c>
      <c r="B63" s="5" t="s">
        <v>79</v>
      </c>
      <c r="C63" s="4">
        <v>33687</v>
      </c>
      <c r="D63" s="4">
        <v>1565.08</v>
      </c>
      <c r="E63" s="4">
        <v>1565.08</v>
      </c>
      <c r="F63" s="4">
        <v>1565.08</v>
      </c>
      <c r="G63" s="6"/>
    </row>
    <row r="64" spans="1:7" ht="13.5" x14ac:dyDescent="0.2">
      <c r="A64" s="3" t="s">
        <v>80</v>
      </c>
      <c r="B64" s="3" t="s">
        <v>81</v>
      </c>
      <c r="C64" s="4">
        <v>15000</v>
      </c>
      <c r="D64" s="4">
        <v>17798.18</v>
      </c>
      <c r="E64" s="4">
        <v>17798.18</v>
      </c>
      <c r="F64" s="4">
        <v>17798.18</v>
      </c>
      <c r="G64" s="6"/>
    </row>
    <row r="65" spans="1:9" ht="13.5" x14ac:dyDescent="0.2">
      <c r="A65" s="3" t="s">
        <v>158</v>
      </c>
      <c r="B65" s="3" t="s">
        <v>159</v>
      </c>
      <c r="C65" s="4">
        <v>0</v>
      </c>
      <c r="D65" s="4">
        <v>125453.23</v>
      </c>
      <c r="E65" s="4">
        <v>125453.23</v>
      </c>
      <c r="F65" s="4">
        <v>125453.23</v>
      </c>
      <c r="G65" s="6"/>
    </row>
    <row r="66" spans="1:9" ht="13.5" x14ac:dyDescent="0.2">
      <c r="A66" s="3" t="s">
        <v>82</v>
      </c>
      <c r="B66" s="3" t="s">
        <v>83</v>
      </c>
      <c r="C66" s="11">
        <v>81500</v>
      </c>
      <c r="D66" s="11">
        <v>5305.65</v>
      </c>
      <c r="E66" s="11">
        <v>5305.65</v>
      </c>
      <c r="F66" s="11">
        <v>5305.65</v>
      </c>
      <c r="G66" s="6"/>
    </row>
    <row r="67" spans="1:9" ht="16.5" x14ac:dyDescent="0.2">
      <c r="A67" s="16" t="s">
        <v>84</v>
      </c>
      <c r="B67" s="16"/>
      <c r="C67" s="9">
        <f>SUM(C26:C66)</f>
        <v>4639102</v>
      </c>
      <c r="D67" s="9">
        <f>SUM(D26:D66)</f>
        <v>5058664.8800000008</v>
      </c>
      <c r="E67" s="9">
        <f>SUM(E26:E66)</f>
        <v>5058664.8800000008</v>
      </c>
      <c r="F67" s="9">
        <f>SUM(F26:F66)</f>
        <v>5058664.8800000008</v>
      </c>
      <c r="G67" s="6"/>
      <c r="H67" s="6"/>
      <c r="I67" s="6"/>
    </row>
    <row r="68" spans="1:9" ht="13.5" x14ac:dyDescent="0.2">
      <c r="A68" s="3" t="s">
        <v>85</v>
      </c>
      <c r="B68" s="5" t="s">
        <v>86</v>
      </c>
      <c r="C68" s="4">
        <v>2666000</v>
      </c>
      <c r="D68" s="4">
        <v>3277234</v>
      </c>
      <c r="E68" s="4">
        <v>3277234</v>
      </c>
      <c r="F68" s="4">
        <v>3277234</v>
      </c>
      <c r="G68" s="6"/>
    </row>
    <row r="69" spans="1:9" ht="13.5" x14ac:dyDescent="0.2">
      <c r="A69" s="3" t="s">
        <v>146</v>
      </c>
      <c r="B69" s="5" t="s">
        <v>147</v>
      </c>
      <c r="C69" s="4">
        <v>18000</v>
      </c>
      <c r="D69" s="4">
        <v>7461</v>
      </c>
      <c r="E69" s="4">
        <v>7461</v>
      </c>
      <c r="F69" s="4">
        <v>7461</v>
      </c>
      <c r="G69" s="6"/>
    </row>
    <row r="70" spans="1:9" ht="27" x14ac:dyDescent="0.2">
      <c r="A70" s="3" t="s">
        <v>87</v>
      </c>
      <c r="B70" s="5" t="s">
        <v>88</v>
      </c>
      <c r="C70" s="4">
        <v>4500</v>
      </c>
      <c r="D70" s="4">
        <v>7850</v>
      </c>
      <c r="E70" s="4">
        <v>7850</v>
      </c>
      <c r="F70" s="4">
        <v>7850</v>
      </c>
      <c r="G70" s="6"/>
    </row>
    <row r="71" spans="1:9" ht="27" x14ac:dyDescent="0.2">
      <c r="A71" s="3" t="s">
        <v>89</v>
      </c>
      <c r="B71" s="5" t="s">
        <v>90</v>
      </c>
      <c r="C71" s="4">
        <v>1100000</v>
      </c>
      <c r="D71" s="4">
        <v>451924.7</v>
      </c>
      <c r="E71" s="4">
        <v>451924.7</v>
      </c>
      <c r="F71" s="4">
        <v>451924.7</v>
      </c>
      <c r="G71" s="6"/>
    </row>
    <row r="72" spans="1:9" ht="13.5" x14ac:dyDescent="0.2">
      <c r="A72" s="3" t="s">
        <v>91</v>
      </c>
      <c r="B72" s="5" t="s">
        <v>92</v>
      </c>
      <c r="C72" s="4">
        <v>990000</v>
      </c>
      <c r="D72" s="4">
        <v>1802675.41</v>
      </c>
      <c r="E72" s="4">
        <v>1802675.41</v>
      </c>
      <c r="F72" s="4">
        <v>1802675.41</v>
      </c>
      <c r="G72" s="6"/>
    </row>
    <row r="73" spans="1:9" ht="13.5" x14ac:dyDescent="0.2">
      <c r="A73" s="3" t="s">
        <v>93</v>
      </c>
      <c r="B73" s="5" t="s">
        <v>94</v>
      </c>
      <c r="C73" s="4">
        <v>74000</v>
      </c>
      <c r="D73" s="4">
        <v>76334</v>
      </c>
      <c r="E73" s="4">
        <v>76334</v>
      </c>
      <c r="F73" s="4">
        <v>76334</v>
      </c>
      <c r="G73" s="6"/>
    </row>
    <row r="74" spans="1:9" ht="13.5" x14ac:dyDescent="0.2">
      <c r="A74" s="3" t="s">
        <v>95</v>
      </c>
      <c r="B74" s="5" t="s">
        <v>96</v>
      </c>
      <c r="C74" s="4">
        <v>912000</v>
      </c>
      <c r="D74" s="4">
        <v>0</v>
      </c>
      <c r="E74" s="4">
        <v>0</v>
      </c>
      <c r="F74" s="4">
        <v>0</v>
      </c>
      <c r="G74" s="6"/>
    </row>
    <row r="75" spans="1:9" ht="13.5" x14ac:dyDescent="0.2">
      <c r="A75" s="3" t="s">
        <v>160</v>
      </c>
      <c r="B75" s="5" t="s">
        <v>161</v>
      </c>
      <c r="C75" s="4">
        <v>75000</v>
      </c>
      <c r="D75" s="4">
        <v>160461.60999999999</v>
      </c>
      <c r="E75" s="4">
        <v>160461.60999999999</v>
      </c>
      <c r="F75" s="4">
        <v>160461.60999999999</v>
      </c>
      <c r="G75" s="6"/>
    </row>
    <row r="76" spans="1:9" ht="27" x14ac:dyDescent="0.2">
      <c r="A76" s="3" t="s">
        <v>195</v>
      </c>
      <c r="B76" s="5" t="s">
        <v>196</v>
      </c>
      <c r="C76" s="4">
        <v>0</v>
      </c>
      <c r="D76" s="4">
        <v>637037.06999999995</v>
      </c>
      <c r="E76" s="4">
        <v>637037.06999999995</v>
      </c>
      <c r="F76" s="4">
        <v>637037.06999999995</v>
      </c>
      <c r="G76" s="6"/>
    </row>
    <row r="77" spans="1:9" ht="27" x14ac:dyDescent="0.2">
      <c r="A77" s="3" t="s">
        <v>209</v>
      </c>
      <c r="B77" s="5" t="s">
        <v>210</v>
      </c>
      <c r="C77" s="4">
        <v>0</v>
      </c>
      <c r="D77" s="4">
        <v>927.42</v>
      </c>
      <c r="E77" s="4">
        <v>927.42</v>
      </c>
      <c r="F77" s="4">
        <v>927.42</v>
      </c>
      <c r="G77" s="6"/>
    </row>
    <row r="78" spans="1:9" ht="27" x14ac:dyDescent="0.2">
      <c r="A78" s="3" t="s">
        <v>97</v>
      </c>
      <c r="B78" s="5" t="s">
        <v>98</v>
      </c>
      <c r="C78" s="4">
        <v>22000</v>
      </c>
      <c r="D78" s="4">
        <v>0</v>
      </c>
      <c r="E78" s="4">
        <v>0</v>
      </c>
      <c r="F78" s="4">
        <v>0</v>
      </c>
      <c r="G78" s="6"/>
    </row>
    <row r="79" spans="1:9" ht="13.5" x14ac:dyDescent="0.2">
      <c r="A79" s="3" t="s">
        <v>99</v>
      </c>
      <c r="B79" s="5" t="s">
        <v>100</v>
      </c>
      <c r="C79" s="4">
        <v>1195000</v>
      </c>
      <c r="D79" s="4">
        <v>61300</v>
      </c>
      <c r="E79" s="4">
        <v>61300</v>
      </c>
      <c r="F79" s="4">
        <v>61300</v>
      </c>
      <c r="G79" s="6"/>
    </row>
    <row r="80" spans="1:9" ht="13.5" x14ac:dyDescent="0.2">
      <c r="A80" s="3" t="s">
        <v>101</v>
      </c>
      <c r="B80" s="5" t="s">
        <v>102</v>
      </c>
      <c r="C80" s="4">
        <v>23000</v>
      </c>
      <c r="D80" s="4">
        <v>102119.72</v>
      </c>
      <c r="E80" s="4">
        <v>102119.72</v>
      </c>
      <c r="F80" s="4">
        <v>102119.72</v>
      </c>
      <c r="G80" s="6"/>
    </row>
    <row r="81" spans="1:7" ht="13.5" x14ac:dyDescent="0.2">
      <c r="A81" s="3" t="s">
        <v>103</v>
      </c>
      <c r="B81" s="5" t="s">
        <v>104</v>
      </c>
      <c r="C81" s="4">
        <v>140000</v>
      </c>
      <c r="D81" s="4">
        <v>144614.59</v>
      </c>
      <c r="E81" s="4">
        <v>144614.59</v>
      </c>
      <c r="F81" s="4">
        <v>144614.59</v>
      </c>
      <c r="G81" s="6"/>
    </row>
    <row r="82" spans="1:7" ht="13.5" x14ac:dyDescent="0.2">
      <c r="A82" s="3" t="s">
        <v>105</v>
      </c>
      <c r="B82" s="5" t="s">
        <v>106</v>
      </c>
      <c r="C82" s="4">
        <v>82000</v>
      </c>
      <c r="D82" s="4">
        <v>238289.57</v>
      </c>
      <c r="E82" s="4">
        <v>238289.57</v>
      </c>
      <c r="F82" s="4">
        <v>238289.57</v>
      </c>
      <c r="G82" s="6"/>
    </row>
    <row r="83" spans="1:7" ht="13.5" x14ac:dyDescent="0.2">
      <c r="A83" s="3" t="s">
        <v>107</v>
      </c>
      <c r="B83" s="5" t="s">
        <v>108</v>
      </c>
      <c r="C83" s="4">
        <v>117000</v>
      </c>
      <c r="D83" s="4">
        <v>0</v>
      </c>
      <c r="E83" s="4">
        <v>0</v>
      </c>
      <c r="F83" s="4">
        <v>0</v>
      </c>
      <c r="G83" s="6"/>
    </row>
    <row r="84" spans="1:7" ht="13.5" x14ac:dyDescent="0.2">
      <c r="A84" s="3" t="s">
        <v>109</v>
      </c>
      <c r="B84" s="5" t="s">
        <v>110</v>
      </c>
      <c r="C84" s="4">
        <v>81280</v>
      </c>
      <c r="D84" s="4">
        <v>67280</v>
      </c>
      <c r="E84" s="4">
        <v>67280</v>
      </c>
      <c r="F84" s="4">
        <v>67280</v>
      </c>
      <c r="G84" s="6"/>
    </row>
    <row r="85" spans="1:7" ht="13.5" x14ac:dyDescent="0.2">
      <c r="A85" s="3" t="s">
        <v>111</v>
      </c>
      <c r="B85" s="5" t="s">
        <v>112</v>
      </c>
      <c r="C85" s="4">
        <v>4947000</v>
      </c>
      <c r="D85" s="4">
        <v>3567861.77</v>
      </c>
      <c r="E85" s="4">
        <v>1623918.19</v>
      </c>
      <c r="F85" s="4">
        <v>1623918.19</v>
      </c>
      <c r="G85" s="6"/>
    </row>
    <row r="86" spans="1:7" ht="40.5" x14ac:dyDescent="0.2">
      <c r="A86" s="3" t="s">
        <v>113</v>
      </c>
      <c r="B86" s="5" t="s">
        <v>114</v>
      </c>
      <c r="C86" s="4">
        <v>14000</v>
      </c>
      <c r="D86" s="4">
        <v>14000</v>
      </c>
      <c r="E86" s="4">
        <v>0</v>
      </c>
      <c r="F86" s="4">
        <v>0</v>
      </c>
      <c r="G86" s="6"/>
    </row>
    <row r="87" spans="1:7" ht="27" x14ac:dyDescent="0.2">
      <c r="A87" s="3" t="s">
        <v>115</v>
      </c>
      <c r="B87" s="5" t="s">
        <v>116</v>
      </c>
      <c r="C87" s="4">
        <v>64000</v>
      </c>
      <c r="D87" s="4">
        <v>64000</v>
      </c>
      <c r="E87" s="4">
        <v>0</v>
      </c>
      <c r="F87" s="4">
        <v>0</v>
      </c>
      <c r="G87" s="6"/>
    </row>
    <row r="88" spans="1:7" ht="13.5" x14ac:dyDescent="0.2">
      <c r="A88" s="3" t="s">
        <v>117</v>
      </c>
      <c r="B88" s="5" t="s">
        <v>118</v>
      </c>
      <c r="C88" s="4">
        <v>82000</v>
      </c>
      <c r="D88" s="4">
        <v>97683.199999999997</v>
      </c>
      <c r="E88" s="4">
        <v>55169.53</v>
      </c>
      <c r="F88" s="4">
        <v>55169.53</v>
      </c>
      <c r="G88" s="6"/>
    </row>
    <row r="89" spans="1:7" ht="27" x14ac:dyDescent="0.2">
      <c r="A89" s="3" t="s">
        <v>119</v>
      </c>
      <c r="B89" s="5" t="s">
        <v>120</v>
      </c>
      <c r="C89" s="4">
        <v>4218750</v>
      </c>
      <c r="D89" s="4">
        <v>4228036.7699999996</v>
      </c>
      <c r="E89" s="4">
        <v>2452915.88</v>
      </c>
      <c r="F89" s="4">
        <v>2452915.88</v>
      </c>
      <c r="G89" s="6"/>
    </row>
    <row r="90" spans="1:7" ht="13.5" x14ac:dyDescent="0.2">
      <c r="A90" s="3" t="s">
        <v>121</v>
      </c>
      <c r="B90" s="5" t="s">
        <v>122</v>
      </c>
      <c r="C90" s="4">
        <v>1545000</v>
      </c>
      <c r="D90" s="4">
        <v>1174173</v>
      </c>
      <c r="E90" s="4">
        <v>1173332</v>
      </c>
      <c r="F90" s="4">
        <v>1173332</v>
      </c>
      <c r="G90" s="6"/>
    </row>
    <row r="91" spans="1:7" ht="13.5" x14ac:dyDescent="0.2">
      <c r="A91" s="3" t="s">
        <v>123</v>
      </c>
      <c r="B91" s="5" t="s">
        <v>124</v>
      </c>
      <c r="C91" s="4">
        <v>28500</v>
      </c>
      <c r="D91" s="4">
        <v>58008.82</v>
      </c>
      <c r="E91" s="4">
        <v>36522.11</v>
      </c>
      <c r="F91" s="4">
        <v>36522.11</v>
      </c>
      <c r="G91" s="6"/>
    </row>
    <row r="92" spans="1:7" ht="40.5" x14ac:dyDescent="0.2">
      <c r="A92" s="3" t="s">
        <v>125</v>
      </c>
      <c r="B92" s="5" t="s">
        <v>126</v>
      </c>
      <c r="C92" s="4">
        <v>1100000</v>
      </c>
      <c r="D92" s="4">
        <v>1100000</v>
      </c>
      <c r="E92" s="4">
        <v>0</v>
      </c>
      <c r="F92" s="4">
        <v>0</v>
      </c>
      <c r="G92" s="6"/>
    </row>
    <row r="93" spans="1:7" ht="27" x14ac:dyDescent="0.2">
      <c r="A93" s="3" t="s">
        <v>127</v>
      </c>
      <c r="B93" s="5" t="s">
        <v>128</v>
      </c>
      <c r="C93" s="4">
        <v>18000</v>
      </c>
      <c r="D93" s="4">
        <v>19500</v>
      </c>
      <c r="E93" s="4">
        <v>1500</v>
      </c>
      <c r="F93" s="4">
        <v>1500</v>
      </c>
      <c r="G93" s="6"/>
    </row>
    <row r="94" spans="1:7" ht="27" x14ac:dyDescent="0.2">
      <c r="A94" s="3" t="s">
        <v>201</v>
      </c>
      <c r="B94" s="5" t="s">
        <v>203</v>
      </c>
      <c r="C94" s="4">
        <v>0</v>
      </c>
      <c r="D94" s="4">
        <v>92800</v>
      </c>
      <c r="E94" s="4">
        <v>92800</v>
      </c>
      <c r="F94" s="4">
        <v>92800</v>
      </c>
      <c r="G94" s="6"/>
    </row>
    <row r="95" spans="1:7" ht="13.5" x14ac:dyDescent="0.2">
      <c r="A95" s="3" t="s">
        <v>129</v>
      </c>
      <c r="B95" s="5" t="s">
        <v>130</v>
      </c>
      <c r="C95" s="4">
        <v>36000</v>
      </c>
      <c r="D95" s="4">
        <v>164173.01</v>
      </c>
      <c r="E95" s="4">
        <v>128173.01</v>
      </c>
      <c r="F95" s="4">
        <v>128173.01</v>
      </c>
      <c r="G95" s="6"/>
    </row>
    <row r="96" spans="1:7" ht="13.5" x14ac:dyDescent="0.2">
      <c r="A96" s="3" t="s">
        <v>131</v>
      </c>
      <c r="B96" s="5" t="s">
        <v>132</v>
      </c>
      <c r="C96" s="4">
        <v>31000</v>
      </c>
      <c r="D96" s="4">
        <v>41847</v>
      </c>
      <c r="E96" s="4">
        <v>36899.990000000005</v>
      </c>
      <c r="F96" s="4">
        <v>36899.990000000005</v>
      </c>
      <c r="G96" s="6"/>
    </row>
    <row r="97" spans="1:7" ht="13.5" x14ac:dyDescent="0.2">
      <c r="A97" s="3" t="s">
        <v>133</v>
      </c>
      <c r="B97" s="5" t="s">
        <v>134</v>
      </c>
      <c r="C97" s="4">
        <v>93000</v>
      </c>
      <c r="D97" s="4">
        <v>98382.3</v>
      </c>
      <c r="E97" s="4">
        <v>5382.3</v>
      </c>
      <c r="F97" s="4">
        <v>5382.3</v>
      </c>
      <c r="G97" s="6"/>
    </row>
    <row r="98" spans="1:7" ht="13.5" x14ac:dyDescent="0.2">
      <c r="A98" s="3" t="s">
        <v>150</v>
      </c>
      <c r="B98" s="5" t="s">
        <v>151</v>
      </c>
      <c r="C98" s="4">
        <v>65000</v>
      </c>
      <c r="D98" s="4">
        <v>242928.19</v>
      </c>
      <c r="E98" s="4">
        <v>240628.19</v>
      </c>
      <c r="F98" s="4">
        <v>240628.19</v>
      </c>
      <c r="G98" s="6"/>
    </row>
    <row r="99" spans="1:7" ht="13.5" x14ac:dyDescent="0.2">
      <c r="A99" s="3" t="s">
        <v>7</v>
      </c>
      <c r="B99" s="5" t="s">
        <v>8</v>
      </c>
      <c r="C99" s="4">
        <v>29787970</v>
      </c>
      <c r="D99" s="4">
        <v>44187142.549999997</v>
      </c>
      <c r="E99" s="4">
        <v>34402426.829999998</v>
      </c>
      <c r="F99" s="4">
        <v>34402426.829999998</v>
      </c>
      <c r="G99" s="6"/>
    </row>
    <row r="100" spans="1:7" ht="13.5" x14ac:dyDescent="0.2">
      <c r="A100" s="3" t="s">
        <v>135</v>
      </c>
      <c r="B100" s="5" t="s">
        <v>136</v>
      </c>
      <c r="C100" s="4">
        <v>37500</v>
      </c>
      <c r="D100" s="4">
        <v>41980</v>
      </c>
      <c r="E100" s="4">
        <v>4480</v>
      </c>
      <c r="F100" s="4">
        <v>4480</v>
      </c>
      <c r="G100" s="6"/>
    </row>
    <row r="101" spans="1:7" ht="13.5" x14ac:dyDescent="0.2">
      <c r="A101" s="3" t="s">
        <v>137</v>
      </c>
      <c r="B101" s="5" t="s">
        <v>138</v>
      </c>
      <c r="C101" s="4">
        <v>35000</v>
      </c>
      <c r="D101" s="4">
        <v>78642</v>
      </c>
      <c r="E101" s="4">
        <v>78642</v>
      </c>
      <c r="F101" s="4">
        <v>78642</v>
      </c>
      <c r="G101" s="6"/>
    </row>
    <row r="102" spans="1:7" ht="13.5" x14ac:dyDescent="0.2">
      <c r="A102" s="3" t="s">
        <v>162</v>
      </c>
      <c r="B102" s="5" t="s">
        <v>163</v>
      </c>
      <c r="C102" s="4">
        <v>0</v>
      </c>
      <c r="D102" s="4">
        <v>27175.84</v>
      </c>
      <c r="E102" s="4">
        <v>27175.84</v>
      </c>
      <c r="F102" s="4">
        <v>27175.84</v>
      </c>
      <c r="G102" s="6"/>
    </row>
    <row r="103" spans="1:7" ht="13.5" x14ac:dyDescent="0.2">
      <c r="A103" s="3" t="s">
        <v>183</v>
      </c>
      <c r="B103" s="5" t="s">
        <v>184</v>
      </c>
      <c r="C103" s="4">
        <v>0</v>
      </c>
      <c r="D103" s="4">
        <v>10000</v>
      </c>
      <c r="E103" s="4">
        <v>10000</v>
      </c>
      <c r="F103" s="4">
        <v>10000</v>
      </c>
      <c r="G103" s="6"/>
    </row>
    <row r="104" spans="1:7" ht="13.5" x14ac:dyDescent="0.2">
      <c r="A104" s="3" t="s">
        <v>139</v>
      </c>
      <c r="B104" s="5" t="s">
        <v>140</v>
      </c>
      <c r="C104" s="4">
        <v>480000</v>
      </c>
      <c r="D104" s="4">
        <v>624236</v>
      </c>
      <c r="E104" s="4">
        <v>624236</v>
      </c>
      <c r="F104" s="4">
        <v>624236</v>
      </c>
      <c r="G104" s="6"/>
    </row>
    <row r="105" spans="1:7" ht="16.5" x14ac:dyDescent="0.2">
      <c r="A105" s="16" t="s">
        <v>9</v>
      </c>
      <c r="B105" s="16"/>
      <c r="C105" s="9">
        <f>SUM(C68:C104)</f>
        <v>50082500</v>
      </c>
      <c r="D105" s="9">
        <f>SUM(D68:D104)</f>
        <v>62968079.540000007</v>
      </c>
      <c r="E105" s="9">
        <f>SUM(E68:E104)</f>
        <v>48029710.960000001</v>
      </c>
      <c r="F105" s="9">
        <f>SUM(F68:F104)</f>
        <v>48029710.960000001</v>
      </c>
      <c r="G105" s="6"/>
    </row>
    <row r="106" spans="1:7" ht="13.5" x14ac:dyDescent="0.2">
      <c r="A106" s="3" t="s">
        <v>141</v>
      </c>
      <c r="B106" s="3" t="s">
        <v>142</v>
      </c>
      <c r="C106" s="4">
        <v>674000</v>
      </c>
      <c r="D106" s="4">
        <v>3499</v>
      </c>
      <c r="E106" s="4">
        <v>3499</v>
      </c>
      <c r="F106" s="4">
        <v>3499</v>
      </c>
      <c r="G106" s="6"/>
    </row>
    <row r="107" spans="1:7" ht="13.5" x14ac:dyDescent="0.2">
      <c r="A107" s="3" t="s">
        <v>170</v>
      </c>
      <c r="B107" s="3" t="s">
        <v>171</v>
      </c>
      <c r="C107" s="4">
        <v>0</v>
      </c>
      <c r="D107" s="4">
        <v>84796.59</v>
      </c>
      <c r="E107" s="4">
        <v>84796.59</v>
      </c>
      <c r="F107" s="4">
        <v>84796.59</v>
      </c>
      <c r="G107" s="6"/>
    </row>
    <row r="108" spans="1:7" ht="13.5" x14ac:dyDescent="0.2">
      <c r="A108" s="3" t="s">
        <v>164</v>
      </c>
      <c r="B108" s="3" t="s">
        <v>172</v>
      </c>
      <c r="C108" s="4">
        <v>0</v>
      </c>
      <c r="D108" s="4">
        <v>3548</v>
      </c>
      <c r="E108" s="4">
        <v>3548</v>
      </c>
      <c r="F108" s="4">
        <v>3548</v>
      </c>
      <c r="G108" s="6"/>
    </row>
    <row r="109" spans="1:7" ht="13.5" x14ac:dyDescent="0.2">
      <c r="A109" s="3" t="s">
        <v>165</v>
      </c>
      <c r="B109" s="3" t="s">
        <v>173</v>
      </c>
      <c r="C109" s="4">
        <v>0</v>
      </c>
      <c r="D109" s="4">
        <v>48869.01</v>
      </c>
      <c r="E109" s="4">
        <v>48869.01</v>
      </c>
      <c r="F109" s="4">
        <v>48869.01</v>
      </c>
      <c r="G109" s="6"/>
    </row>
    <row r="110" spans="1:7" ht="13.5" x14ac:dyDescent="0.2">
      <c r="A110" s="3" t="s">
        <v>185</v>
      </c>
      <c r="B110" s="3" t="s">
        <v>188</v>
      </c>
      <c r="C110" s="4">
        <v>0</v>
      </c>
      <c r="D110" s="4">
        <v>11600</v>
      </c>
      <c r="E110" s="4">
        <v>11600</v>
      </c>
      <c r="F110" s="4">
        <v>11600</v>
      </c>
      <c r="G110" s="6"/>
    </row>
    <row r="111" spans="1:7" ht="13.5" x14ac:dyDescent="0.2">
      <c r="A111" s="3" t="s">
        <v>186</v>
      </c>
      <c r="B111" s="3" t="s">
        <v>189</v>
      </c>
      <c r="C111" s="4">
        <v>0</v>
      </c>
      <c r="D111" s="4">
        <v>1571900</v>
      </c>
      <c r="E111" s="4">
        <v>1571900</v>
      </c>
      <c r="F111" s="4">
        <v>1571900</v>
      </c>
      <c r="G111" s="6"/>
    </row>
    <row r="112" spans="1:7" ht="13.5" x14ac:dyDescent="0.2">
      <c r="A112" s="3" t="s">
        <v>187</v>
      </c>
      <c r="B112" s="3" t="s">
        <v>190</v>
      </c>
      <c r="C112" s="4">
        <v>0</v>
      </c>
      <c r="D112" s="4">
        <v>132468.4</v>
      </c>
      <c r="E112" s="4">
        <v>132468.4</v>
      </c>
      <c r="F112" s="4">
        <v>132468.4</v>
      </c>
      <c r="G112" s="6"/>
    </row>
    <row r="113" spans="1:7" ht="13.5" x14ac:dyDescent="0.2">
      <c r="A113" s="3" t="s">
        <v>166</v>
      </c>
      <c r="B113" s="3" t="s">
        <v>174</v>
      </c>
      <c r="C113" s="4">
        <v>0</v>
      </c>
      <c r="D113" s="4">
        <v>20481.7</v>
      </c>
      <c r="E113" s="4">
        <v>20481.7</v>
      </c>
      <c r="F113" s="4">
        <v>20481.7</v>
      </c>
      <c r="G113" s="6"/>
    </row>
    <row r="114" spans="1:7" ht="13.5" x14ac:dyDescent="0.2">
      <c r="A114" s="3" t="s">
        <v>167</v>
      </c>
      <c r="B114" s="3" t="s">
        <v>175</v>
      </c>
      <c r="C114" s="4">
        <v>0</v>
      </c>
      <c r="D114" s="4">
        <v>19290.8</v>
      </c>
      <c r="E114" s="4">
        <v>19290.8</v>
      </c>
      <c r="F114" s="4">
        <v>19290.8</v>
      </c>
      <c r="G114" s="6"/>
    </row>
    <row r="115" spans="1:7" ht="27" x14ac:dyDescent="0.2">
      <c r="A115" s="3" t="s">
        <v>202</v>
      </c>
      <c r="B115" s="5" t="s">
        <v>204</v>
      </c>
      <c r="C115" s="4">
        <v>0</v>
      </c>
      <c r="D115" s="4">
        <v>17100</v>
      </c>
      <c r="E115" s="4">
        <v>17100</v>
      </c>
      <c r="F115" s="4">
        <v>17100</v>
      </c>
      <c r="G115" s="6"/>
    </row>
    <row r="116" spans="1:7" ht="13.5" x14ac:dyDescent="0.2">
      <c r="A116" s="3" t="s">
        <v>168</v>
      </c>
      <c r="B116" s="3" t="s">
        <v>176</v>
      </c>
      <c r="C116" s="4">
        <v>0</v>
      </c>
      <c r="D116" s="4">
        <v>71288</v>
      </c>
      <c r="E116" s="4">
        <v>71288</v>
      </c>
      <c r="F116" s="4">
        <v>71288</v>
      </c>
      <c r="G116" s="6"/>
    </row>
    <row r="117" spans="1:7" ht="13.5" x14ac:dyDescent="0.2">
      <c r="A117" s="3" t="s">
        <v>211</v>
      </c>
      <c r="B117" s="3" t="s">
        <v>212</v>
      </c>
      <c r="C117" s="4">
        <v>0</v>
      </c>
      <c r="D117" s="4">
        <v>58159.33</v>
      </c>
      <c r="E117" s="4">
        <v>58159.33</v>
      </c>
      <c r="F117" s="4">
        <v>58159.33</v>
      </c>
      <c r="G117" s="6"/>
    </row>
    <row r="118" spans="1:7" ht="13.5" x14ac:dyDescent="0.2">
      <c r="A118" s="3" t="s">
        <v>169</v>
      </c>
      <c r="B118" s="3" t="s">
        <v>177</v>
      </c>
      <c r="C118" s="4">
        <v>0</v>
      </c>
      <c r="D118" s="4">
        <v>92715.760000000009</v>
      </c>
      <c r="E118" s="4">
        <v>92715.760000000009</v>
      </c>
      <c r="F118" s="4">
        <v>92715.760000000009</v>
      </c>
      <c r="G118" s="6"/>
    </row>
    <row r="119" spans="1:7" ht="16.5" x14ac:dyDescent="0.2">
      <c r="A119" s="16" t="s">
        <v>143</v>
      </c>
      <c r="B119" s="16"/>
      <c r="C119" s="9">
        <f>SUM(C106:C118)</f>
        <v>674000</v>
      </c>
      <c r="D119" s="9">
        <f>SUM(D106:D118)</f>
        <v>2135716.59</v>
      </c>
      <c r="E119" s="9">
        <f>SUM(E106:E118)</f>
        <v>2135716.59</v>
      </c>
      <c r="F119" s="9">
        <f>SUM(F106:F118)</f>
        <v>2135716.59</v>
      </c>
      <c r="G119" s="6"/>
    </row>
    <row r="120" spans="1:7" ht="15" x14ac:dyDescent="0.2">
      <c r="A120" s="17" t="s">
        <v>144</v>
      </c>
      <c r="B120" s="17"/>
      <c r="C120" s="12">
        <f>+C119+C105+C67+C25</f>
        <v>55395602</v>
      </c>
      <c r="D120" s="12">
        <f>+D119+D105+D67+D25</f>
        <v>70162461.010000005</v>
      </c>
      <c r="E120" s="12">
        <f>+E119+E105+E67+E25</f>
        <v>55224092.43</v>
      </c>
      <c r="F120" s="12">
        <f>+F119+F105+F67+F25</f>
        <v>55224092.43</v>
      </c>
      <c r="G120" s="6"/>
    </row>
    <row r="121" spans="1:7" ht="15" x14ac:dyDescent="0.2">
      <c r="A121" s="18" t="s">
        <v>149</v>
      </c>
      <c r="B121" s="18"/>
      <c r="C121" s="13">
        <f>+C7+C22+C120</f>
        <v>116141248</v>
      </c>
      <c r="D121" s="13">
        <f>+D7+D22+D120</f>
        <v>140332107.00999999</v>
      </c>
      <c r="E121" s="13">
        <f>+E7+E22+E120</f>
        <v>125393738.43000001</v>
      </c>
      <c r="F121" s="13">
        <f>+F7+F22+F120</f>
        <v>125393738.43000001</v>
      </c>
      <c r="G121" s="6"/>
    </row>
    <row r="122" spans="1:7" x14ac:dyDescent="0.2">
      <c r="G122" s="6"/>
    </row>
    <row r="123" spans="1:7" ht="12.75" x14ac:dyDescent="0.2">
      <c r="C123" s="14"/>
      <c r="G123" s="6"/>
    </row>
    <row r="124" spans="1:7" x14ac:dyDescent="0.2">
      <c r="G124" s="6"/>
    </row>
    <row r="125" spans="1:7" x14ac:dyDescent="0.2">
      <c r="G125" s="6"/>
    </row>
    <row r="126" spans="1:7" x14ac:dyDescent="0.2">
      <c r="G126" s="6"/>
    </row>
    <row r="127" spans="1:7" x14ac:dyDescent="0.2">
      <c r="G127" s="6"/>
    </row>
    <row r="128" spans="1:7" x14ac:dyDescent="0.2">
      <c r="G128" s="6"/>
    </row>
    <row r="129" spans="7:7" x14ac:dyDescent="0.2">
      <c r="G129" s="6"/>
    </row>
    <row r="130" spans="7:7" x14ac:dyDescent="0.2">
      <c r="G130" s="6"/>
    </row>
    <row r="131" spans="7:7" x14ac:dyDescent="0.2">
      <c r="G131" s="6"/>
    </row>
    <row r="132" spans="7:7" x14ac:dyDescent="0.2">
      <c r="G132" s="6"/>
    </row>
    <row r="133" spans="7:7" x14ac:dyDescent="0.2">
      <c r="G133" s="6"/>
    </row>
    <row r="134" spans="7:7" x14ac:dyDescent="0.2">
      <c r="G134" s="6"/>
    </row>
    <row r="135" spans="7:7" x14ac:dyDescent="0.2">
      <c r="G135" s="6"/>
    </row>
  </sheetData>
  <mergeCells count="16">
    <mergeCell ref="A10:B10"/>
    <mergeCell ref="A25:B25"/>
    <mergeCell ref="A1:F2"/>
    <mergeCell ref="A3:F4"/>
    <mergeCell ref="A8:F8"/>
    <mergeCell ref="A21:B21"/>
    <mergeCell ref="A22:B22"/>
    <mergeCell ref="A23:F23"/>
    <mergeCell ref="A7:B7"/>
    <mergeCell ref="A14:B14"/>
    <mergeCell ref="A6:F6"/>
    <mergeCell ref="A67:B67"/>
    <mergeCell ref="A105:B105"/>
    <mergeCell ref="A119:B119"/>
    <mergeCell ref="A120:B120"/>
    <mergeCell ref="A121:B121"/>
  </mergeCells>
  <pageMargins left="0.70866141732283472" right="0.70866141732283472" top="0.35433070866141736" bottom="0.35433070866141736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opLeftCell="A88" zoomScale="85" zoomScaleNormal="85" workbookViewId="0">
      <selection activeCell="F126" sqref="F126"/>
    </sheetView>
  </sheetViews>
  <sheetFormatPr baseColWidth="10" defaultRowHeight="10.5" x14ac:dyDescent="0.2"/>
  <cols>
    <col min="1" max="1" width="11.42578125" style="1"/>
    <col min="2" max="2" width="73.85546875" style="1" customWidth="1"/>
    <col min="3" max="3" width="23" style="6" bestFit="1" customWidth="1"/>
    <col min="4" max="6" width="25.28515625" style="6" bestFit="1" customWidth="1"/>
    <col min="7" max="7" width="11.42578125" style="1"/>
    <col min="8" max="8" width="15" style="1" bestFit="1" customWidth="1"/>
    <col min="9" max="253" width="11.42578125" style="1"/>
    <col min="254" max="254" width="73.85546875" style="1" customWidth="1"/>
    <col min="255" max="258" width="21.85546875" style="1" bestFit="1" customWidth="1"/>
    <col min="259" max="509" width="11.42578125" style="1"/>
    <col min="510" max="510" width="73.85546875" style="1" customWidth="1"/>
    <col min="511" max="514" width="21.85546875" style="1" bestFit="1" customWidth="1"/>
    <col min="515" max="765" width="11.42578125" style="1"/>
    <col min="766" max="766" width="73.85546875" style="1" customWidth="1"/>
    <col min="767" max="770" width="21.85546875" style="1" bestFit="1" customWidth="1"/>
    <col min="771" max="1021" width="11.42578125" style="1"/>
    <col min="1022" max="1022" width="73.85546875" style="1" customWidth="1"/>
    <col min="1023" max="1026" width="21.85546875" style="1" bestFit="1" customWidth="1"/>
    <col min="1027" max="1277" width="11.42578125" style="1"/>
    <col min="1278" max="1278" width="73.85546875" style="1" customWidth="1"/>
    <col min="1279" max="1282" width="21.85546875" style="1" bestFit="1" customWidth="1"/>
    <col min="1283" max="1533" width="11.42578125" style="1"/>
    <col min="1534" max="1534" width="73.85546875" style="1" customWidth="1"/>
    <col min="1535" max="1538" width="21.85546875" style="1" bestFit="1" customWidth="1"/>
    <col min="1539" max="1789" width="11.42578125" style="1"/>
    <col min="1790" max="1790" width="73.85546875" style="1" customWidth="1"/>
    <col min="1791" max="1794" width="21.85546875" style="1" bestFit="1" customWidth="1"/>
    <col min="1795" max="2045" width="11.42578125" style="1"/>
    <col min="2046" max="2046" width="73.85546875" style="1" customWidth="1"/>
    <col min="2047" max="2050" width="21.85546875" style="1" bestFit="1" customWidth="1"/>
    <col min="2051" max="2301" width="11.42578125" style="1"/>
    <col min="2302" max="2302" width="73.85546875" style="1" customWidth="1"/>
    <col min="2303" max="2306" width="21.85546875" style="1" bestFit="1" customWidth="1"/>
    <col min="2307" max="2557" width="11.42578125" style="1"/>
    <col min="2558" max="2558" width="73.85546875" style="1" customWidth="1"/>
    <col min="2559" max="2562" width="21.85546875" style="1" bestFit="1" customWidth="1"/>
    <col min="2563" max="2813" width="11.42578125" style="1"/>
    <col min="2814" max="2814" width="73.85546875" style="1" customWidth="1"/>
    <col min="2815" max="2818" width="21.85546875" style="1" bestFit="1" customWidth="1"/>
    <col min="2819" max="3069" width="11.42578125" style="1"/>
    <col min="3070" max="3070" width="73.85546875" style="1" customWidth="1"/>
    <col min="3071" max="3074" width="21.85546875" style="1" bestFit="1" customWidth="1"/>
    <col min="3075" max="3325" width="11.42578125" style="1"/>
    <col min="3326" max="3326" width="73.85546875" style="1" customWidth="1"/>
    <col min="3327" max="3330" width="21.85546875" style="1" bestFit="1" customWidth="1"/>
    <col min="3331" max="3581" width="11.42578125" style="1"/>
    <col min="3582" max="3582" width="73.85546875" style="1" customWidth="1"/>
    <col min="3583" max="3586" width="21.85546875" style="1" bestFit="1" customWidth="1"/>
    <col min="3587" max="3837" width="11.42578125" style="1"/>
    <col min="3838" max="3838" width="73.85546875" style="1" customWidth="1"/>
    <col min="3839" max="3842" width="21.85546875" style="1" bestFit="1" customWidth="1"/>
    <col min="3843" max="4093" width="11.42578125" style="1"/>
    <col min="4094" max="4094" width="73.85546875" style="1" customWidth="1"/>
    <col min="4095" max="4098" width="21.85546875" style="1" bestFit="1" customWidth="1"/>
    <col min="4099" max="4349" width="11.42578125" style="1"/>
    <col min="4350" max="4350" width="73.85546875" style="1" customWidth="1"/>
    <col min="4351" max="4354" width="21.85546875" style="1" bestFit="1" customWidth="1"/>
    <col min="4355" max="4605" width="11.42578125" style="1"/>
    <col min="4606" max="4606" width="73.85546875" style="1" customWidth="1"/>
    <col min="4607" max="4610" width="21.85546875" style="1" bestFit="1" customWidth="1"/>
    <col min="4611" max="4861" width="11.42578125" style="1"/>
    <col min="4862" max="4862" width="73.85546875" style="1" customWidth="1"/>
    <col min="4863" max="4866" width="21.85546875" style="1" bestFit="1" customWidth="1"/>
    <col min="4867" max="5117" width="11.42578125" style="1"/>
    <col min="5118" max="5118" width="73.85546875" style="1" customWidth="1"/>
    <col min="5119" max="5122" width="21.85546875" style="1" bestFit="1" customWidth="1"/>
    <col min="5123" max="5373" width="11.42578125" style="1"/>
    <col min="5374" max="5374" width="73.85546875" style="1" customWidth="1"/>
    <col min="5375" max="5378" width="21.85546875" style="1" bestFit="1" customWidth="1"/>
    <col min="5379" max="5629" width="11.42578125" style="1"/>
    <col min="5630" max="5630" width="73.85546875" style="1" customWidth="1"/>
    <col min="5631" max="5634" width="21.85546875" style="1" bestFit="1" customWidth="1"/>
    <col min="5635" max="5885" width="11.42578125" style="1"/>
    <col min="5886" max="5886" width="73.85546875" style="1" customWidth="1"/>
    <col min="5887" max="5890" width="21.85546875" style="1" bestFit="1" customWidth="1"/>
    <col min="5891" max="6141" width="11.42578125" style="1"/>
    <col min="6142" max="6142" width="73.85546875" style="1" customWidth="1"/>
    <col min="6143" max="6146" width="21.85546875" style="1" bestFit="1" customWidth="1"/>
    <col min="6147" max="6397" width="11.42578125" style="1"/>
    <col min="6398" max="6398" width="73.85546875" style="1" customWidth="1"/>
    <col min="6399" max="6402" width="21.85546875" style="1" bestFit="1" customWidth="1"/>
    <col min="6403" max="6653" width="11.42578125" style="1"/>
    <col min="6654" max="6654" width="73.85546875" style="1" customWidth="1"/>
    <col min="6655" max="6658" width="21.85546875" style="1" bestFit="1" customWidth="1"/>
    <col min="6659" max="6909" width="11.42578125" style="1"/>
    <col min="6910" max="6910" width="73.85546875" style="1" customWidth="1"/>
    <col min="6911" max="6914" width="21.85546875" style="1" bestFit="1" customWidth="1"/>
    <col min="6915" max="7165" width="11.42578125" style="1"/>
    <col min="7166" max="7166" width="73.85546875" style="1" customWidth="1"/>
    <col min="7167" max="7170" width="21.85546875" style="1" bestFit="1" customWidth="1"/>
    <col min="7171" max="7421" width="11.42578125" style="1"/>
    <col min="7422" max="7422" width="73.85546875" style="1" customWidth="1"/>
    <col min="7423" max="7426" width="21.85546875" style="1" bestFit="1" customWidth="1"/>
    <col min="7427" max="7677" width="11.42578125" style="1"/>
    <col min="7678" max="7678" width="73.85546875" style="1" customWidth="1"/>
    <col min="7679" max="7682" width="21.85546875" style="1" bestFit="1" customWidth="1"/>
    <col min="7683" max="7933" width="11.42578125" style="1"/>
    <col min="7934" max="7934" width="73.85546875" style="1" customWidth="1"/>
    <col min="7935" max="7938" width="21.85546875" style="1" bestFit="1" customWidth="1"/>
    <col min="7939" max="8189" width="11.42578125" style="1"/>
    <col min="8190" max="8190" width="73.85546875" style="1" customWidth="1"/>
    <col min="8191" max="8194" width="21.85546875" style="1" bestFit="1" customWidth="1"/>
    <col min="8195" max="8445" width="11.42578125" style="1"/>
    <col min="8446" max="8446" width="73.85546875" style="1" customWidth="1"/>
    <col min="8447" max="8450" width="21.85546875" style="1" bestFit="1" customWidth="1"/>
    <col min="8451" max="8701" width="11.42578125" style="1"/>
    <col min="8702" max="8702" width="73.85546875" style="1" customWidth="1"/>
    <col min="8703" max="8706" width="21.85546875" style="1" bestFit="1" customWidth="1"/>
    <col min="8707" max="8957" width="11.42578125" style="1"/>
    <col min="8958" max="8958" width="73.85546875" style="1" customWidth="1"/>
    <col min="8959" max="8962" width="21.85546875" style="1" bestFit="1" customWidth="1"/>
    <col min="8963" max="9213" width="11.42578125" style="1"/>
    <col min="9214" max="9214" width="73.85546875" style="1" customWidth="1"/>
    <col min="9215" max="9218" width="21.85546875" style="1" bestFit="1" customWidth="1"/>
    <col min="9219" max="9469" width="11.42578125" style="1"/>
    <col min="9470" max="9470" width="73.85546875" style="1" customWidth="1"/>
    <col min="9471" max="9474" width="21.85546875" style="1" bestFit="1" customWidth="1"/>
    <col min="9475" max="9725" width="11.42578125" style="1"/>
    <col min="9726" max="9726" width="73.85546875" style="1" customWidth="1"/>
    <col min="9727" max="9730" width="21.85546875" style="1" bestFit="1" customWidth="1"/>
    <col min="9731" max="9981" width="11.42578125" style="1"/>
    <col min="9982" max="9982" width="73.85546875" style="1" customWidth="1"/>
    <col min="9983" max="9986" width="21.85546875" style="1" bestFit="1" customWidth="1"/>
    <col min="9987" max="10237" width="11.42578125" style="1"/>
    <col min="10238" max="10238" width="73.85546875" style="1" customWidth="1"/>
    <col min="10239" max="10242" width="21.85546875" style="1" bestFit="1" customWidth="1"/>
    <col min="10243" max="10493" width="11.42578125" style="1"/>
    <col min="10494" max="10494" width="73.85546875" style="1" customWidth="1"/>
    <col min="10495" max="10498" width="21.85546875" style="1" bestFit="1" customWidth="1"/>
    <col min="10499" max="10749" width="11.42578125" style="1"/>
    <col min="10750" max="10750" width="73.85546875" style="1" customWidth="1"/>
    <col min="10751" max="10754" width="21.85546875" style="1" bestFit="1" customWidth="1"/>
    <col min="10755" max="11005" width="11.42578125" style="1"/>
    <col min="11006" max="11006" width="73.85546875" style="1" customWidth="1"/>
    <col min="11007" max="11010" width="21.85546875" style="1" bestFit="1" customWidth="1"/>
    <col min="11011" max="11261" width="11.42578125" style="1"/>
    <col min="11262" max="11262" width="73.85546875" style="1" customWidth="1"/>
    <col min="11263" max="11266" width="21.85546875" style="1" bestFit="1" customWidth="1"/>
    <col min="11267" max="11517" width="11.42578125" style="1"/>
    <col min="11518" max="11518" width="73.85546875" style="1" customWidth="1"/>
    <col min="11519" max="11522" width="21.85546875" style="1" bestFit="1" customWidth="1"/>
    <col min="11523" max="11773" width="11.42578125" style="1"/>
    <col min="11774" max="11774" width="73.85546875" style="1" customWidth="1"/>
    <col min="11775" max="11778" width="21.85546875" style="1" bestFit="1" customWidth="1"/>
    <col min="11779" max="12029" width="11.42578125" style="1"/>
    <col min="12030" max="12030" width="73.85546875" style="1" customWidth="1"/>
    <col min="12031" max="12034" width="21.85546875" style="1" bestFit="1" customWidth="1"/>
    <col min="12035" max="12285" width="11.42578125" style="1"/>
    <col min="12286" max="12286" width="73.85546875" style="1" customWidth="1"/>
    <col min="12287" max="12290" width="21.85546875" style="1" bestFit="1" customWidth="1"/>
    <col min="12291" max="12541" width="11.42578125" style="1"/>
    <col min="12542" max="12542" width="73.85546875" style="1" customWidth="1"/>
    <col min="12543" max="12546" width="21.85546875" style="1" bestFit="1" customWidth="1"/>
    <col min="12547" max="12797" width="11.42578125" style="1"/>
    <col min="12798" max="12798" width="73.85546875" style="1" customWidth="1"/>
    <col min="12799" max="12802" width="21.85546875" style="1" bestFit="1" customWidth="1"/>
    <col min="12803" max="13053" width="11.42578125" style="1"/>
    <col min="13054" max="13054" width="73.85546875" style="1" customWidth="1"/>
    <col min="13055" max="13058" width="21.85546875" style="1" bestFit="1" customWidth="1"/>
    <col min="13059" max="13309" width="11.42578125" style="1"/>
    <col min="13310" max="13310" width="73.85546875" style="1" customWidth="1"/>
    <col min="13311" max="13314" width="21.85546875" style="1" bestFit="1" customWidth="1"/>
    <col min="13315" max="13565" width="11.42578125" style="1"/>
    <col min="13566" max="13566" width="73.85546875" style="1" customWidth="1"/>
    <col min="13567" max="13570" width="21.85546875" style="1" bestFit="1" customWidth="1"/>
    <col min="13571" max="13821" width="11.42578125" style="1"/>
    <col min="13822" max="13822" width="73.85546875" style="1" customWidth="1"/>
    <col min="13823" max="13826" width="21.85546875" style="1" bestFit="1" customWidth="1"/>
    <col min="13827" max="14077" width="11.42578125" style="1"/>
    <col min="14078" max="14078" width="73.85546875" style="1" customWidth="1"/>
    <col min="14079" max="14082" width="21.85546875" style="1" bestFit="1" customWidth="1"/>
    <col min="14083" max="14333" width="11.42578125" style="1"/>
    <col min="14334" max="14334" width="73.85546875" style="1" customWidth="1"/>
    <col min="14335" max="14338" width="21.85546875" style="1" bestFit="1" customWidth="1"/>
    <col min="14339" max="14589" width="11.42578125" style="1"/>
    <col min="14590" max="14590" width="73.85546875" style="1" customWidth="1"/>
    <col min="14591" max="14594" width="21.85546875" style="1" bestFit="1" customWidth="1"/>
    <col min="14595" max="14845" width="11.42578125" style="1"/>
    <col min="14846" max="14846" width="73.85546875" style="1" customWidth="1"/>
    <col min="14847" max="14850" width="21.85546875" style="1" bestFit="1" customWidth="1"/>
    <col min="14851" max="15101" width="11.42578125" style="1"/>
    <col min="15102" max="15102" width="73.85546875" style="1" customWidth="1"/>
    <col min="15103" max="15106" width="21.85546875" style="1" bestFit="1" customWidth="1"/>
    <col min="15107" max="15357" width="11.42578125" style="1"/>
    <col min="15358" max="15358" width="73.85546875" style="1" customWidth="1"/>
    <col min="15359" max="15362" width="21.85546875" style="1" bestFit="1" customWidth="1"/>
    <col min="15363" max="15613" width="11.42578125" style="1"/>
    <col min="15614" max="15614" width="73.85546875" style="1" customWidth="1"/>
    <col min="15615" max="15618" width="21.85546875" style="1" bestFit="1" customWidth="1"/>
    <col min="15619" max="15869" width="11.42578125" style="1"/>
    <col min="15870" max="15870" width="73.85546875" style="1" customWidth="1"/>
    <col min="15871" max="15874" width="21.85546875" style="1" bestFit="1" customWidth="1"/>
    <col min="15875" max="16125" width="11.42578125" style="1"/>
    <col min="16126" max="16126" width="73.85546875" style="1" customWidth="1"/>
    <col min="16127" max="16130" width="21.85546875" style="1" bestFit="1" customWidth="1"/>
    <col min="16131" max="16384" width="11.42578125" style="1"/>
  </cols>
  <sheetData>
    <row r="1" spans="1:7" x14ac:dyDescent="0.2">
      <c r="A1" s="20" t="s">
        <v>0</v>
      </c>
      <c r="B1" s="20"/>
      <c r="C1" s="20"/>
      <c r="D1" s="20"/>
      <c r="E1" s="20"/>
      <c r="F1" s="20"/>
    </row>
    <row r="2" spans="1:7" x14ac:dyDescent="0.2">
      <c r="A2" s="20"/>
      <c r="B2" s="20"/>
      <c r="C2" s="20"/>
      <c r="D2" s="20"/>
      <c r="E2" s="20"/>
      <c r="F2" s="20"/>
    </row>
    <row r="3" spans="1:7" x14ac:dyDescent="0.2">
      <c r="A3" s="20" t="s">
        <v>148</v>
      </c>
      <c r="B3" s="20"/>
      <c r="C3" s="20"/>
      <c r="D3" s="20"/>
      <c r="E3" s="20"/>
      <c r="F3" s="20"/>
    </row>
    <row r="4" spans="1:7" x14ac:dyDescent="0.2">
      <c r="A4" s="20"/>
      <c r="B4" s="20"/>
      <c r="C4" s="20"/>
      <c r="D4" s="20"/>
      <c r="E4" s="20"/>
      <c r="F4" s="20"/>
    </row>
    <row r="5" spans="1:7" ht="13.5" x14ac:dyDescent="0.2">
      <c r="A5" s="2" t="s">
        <v>1</v>
      </c>
      <c r="B5" s="2" t="s">
        <v>2</v>
      </c>
      <c r="C5" s="8" t="s">
        <v>3</v>
      </c>
      <c r="D5" s="8" t="s">
        <v>4</v>
      </c>
      <c r="E5" s="8" t="s">
        <v>5</v>
      </c>
      <c r="F5" s="8" t="s">
        <v>6</v>
      </c>
    </row>
    <row r="6" spans="1:7" ht="16.5" x14ac:dyDescent="0.2">
      <c r="A6" s="21" t="s">
        <v>198</v>
      </c>
      <c r="B6" s="21"/>
      <c r="C6" s="21"/>
      <c r="D6" s="21"/>
      <c r="E6" s="21"/>
      <c r="F6" s="21"/>
    </row>
    <row r="7" spans="1:7" ht="16.5" x14ac:dyDescent="0.2">
      <c r="A7" s="22"/>
      <c r="B7" s="22"/>
      <c r="C7" s="9">
        <f>SUM(C6)</f>
        <v>0</v>
      </c>
      <c r="D7" s="9">
        <f>SUM(D6)</f>
        <v>0</v>
      </c>
      <c r="E7" s="9">
        <f>SUM(E6)</f>
        <v>0</v>
      </c>
      <c r="F7" s="9">
        <f>SUM(F6)</f>
        <v>0</v>
      </c>
    </row>
    <row r="8" spans="1:7" ht="16.5" x14ac:dyDescent="0.2">
      <c r="A8" s="21" t="s">
        <v>178</v>
      </c>
      <c r="B8" s="21"/>
      <c r="C8" s="21"/>
      <c r="D8" s="21"/>
      <c r="E8" s="21"/>
      <c r="F8" s="21"/>
    </row>
    <row r="9" spans="1:7" ht="13.5" x14ac:dyDescent="0.2">
      <c r="A9" s="3"/>
      <c r="B9" s="3"/>
      <c r="C9" s="4"/>
      <c r="D9" s="4"/>
      <c r="E9" s="4"/>
      <c r="F9" s="4"/>
    </row>
    <row r="10" spans="1:7" ht="16.5" x14ac:dyDescent="0.2">
      <c r="A10" s="19"/>
      <c r="B10" s="19"/>
      <c r="C10" s="9"/>
      <c r="D10" s="9"/>
      <c r="E10" s="9"/>
      <c r="F10" s="9"/>
    </row>
    <row r="11" spans="1:7" ht="13.5" x14ac:dyDescent="0.2">
      <c r="A11" s="3" t="s">
        <v>153</v>
      </c>
      <c r="B11" s="3" t="s">
        <v>152</v>
      </c>
      <c r="C11" s="4">
        <v>0</v>
      </c>
      <c r="D11" s="4">
        <v>175392</v>
      </c>
      <c r="E11" s="4">
        <v>175392</v>
      </c>
      <c r="F11" s="4">
        <v>175392</v>
      </c>
      <c r="G11" s="6"/>
    </row>
    <row r="12" spans="1:7" ht="13.5" x14ac:dyDescent="0.2">
      <c r="A12" s="3" t="s">
        <v>205</v>
      </c>
      <c r="B12" s="3" t="s">
        <v>206</v>
      </c>
      <c r="C12" s="4">
        <v>0</v>
      </c>
      <c r="D12" s="4">
        <v>995.19</v>
      </c>
      <c r="E12" s="4">
        <v>995.19</v>
      </c>
      <c r="F12" s="4">
        <v>995.19</v>
      </c>
      <c r="G12" s="6"/>
    </row>
    <row r="13" spans="1:7" ht="13.5" x14ac:dyDescent="0.2">
      <c r="A13" s="3" t="s">
        <v>207</v>
      </c>
      <c r="B13" s="3" t="s">
        <v>208</v>
      </c>
      <c r="C13" s="4">
        <v>0</v>
      </c>
      <c r="D13" s="4">
        <v>20000</v>
      </c>
      <c r="E13" s="4">
        <v>20000</v>
      </c>
      <c r="F13" s="4">
        <v>20000</v>
      </c>
      <c r="G13" s="6"/>
    </row>
    <row r="14" spans="1:7" ht="16.5" x14ac:dyDescent="0.2">
      <c r="A14" s="19" t="s">
        <v>84</v>
      </c>
      <c r="B14" s="19"/>
      <c r="C14" s="9">
        <f>SUM(C11:C13)</f>
        <v>0</v>
      </c>
      <c r="D14" s="9">
        <f>SUM(D11:D13)</f>
        <v>196387.19</v>
      </c>
      <c r="E14" s="9">
        <f>SUM(E11:E13)</f>
        <v>196387.19</v>
      </c>
      <c r="F14" s="9">
        <f>SUM(F11:F13)</f>
        <v>196387.19</v>
      </c>
      <c r="G14" s="6"/>
    </row>
    <row r="15" spans="1:7" ht="13.5" x14ac:dyDescent="0.2">
      <c r="A15" s="3" t="s">
        <v>85</v>
      </c>
      <c r="B15" s="3" t="s">
        <v>154</v>
      </c>
      <c r="C15" s="4">
        <v>0</v>
      </c>
      <c r="D15" s="4">
        <v>916388</v>
      </c>
      <c r="E15" s="4">
        <v>916388</v>
      </c>
      <c r="F15" s="4">
        <v>916388</v>
      </c>
      <c r="G15" s="6"/>
    </row>
    <row r="16" spans="1:7" ht="13.5" x14ac:dyDescent="0.2">
      <c r="A16" s="3" t="s">
        <v>179</v>
      </c>
      <c r="B16" s="3" t="s">
        <v>180</v>
      </c>
      <c r="C16" s="4">
        <v>0</v>
      </c>
      <c r="D16" s="4">
        <v>0</v>
      </c>
      <c r="E16" s="4">
        <v>0</v>
      </c>
      <c r="F16" s="4">
        <v>0</v>
      </c>
      <c r="G16" s="6"/>
    </row>
    <row r="17" spans="1:8" ht="13.5" x14ac:dyDescent="0.2">
      <c r="A17" s="3" t="s">
        <v>191</v>
      </c>
      <c r="B17" s="3" t="s">
        <v>192</v>
      </c>
      <c r="C17" s="4">
        <v>0</v>
      </c>
      <c r="D17" s="4">
        <v>445004.13</v>
      </c>
      <c r="E17" s="4">
        <v>445004.13</v>
      </c>
      <c r="F17" s="4">
        <v>445004.13</v>
      </c>
      <c r="G17" s="6"/>
    </row>
    <row r="18" spans="1:8" ht="13.5" x14ac:dyDescent="0.2">
      <c r="A18" s="3" t="s">
        <v>119</v>
      </c>
      <c r="B18" s="3" t="s">
        <v>155</v>
      </c>
      <c r="C18" s="4">
        <v>0</v>
      </c>
      <c r="D18" s="4">
        <v>1402581.18</v>
      </c>
      <c r="E18" s="4">
        <v>1402581.18</v>
      </c>
      <c r="F18" s="4">
        <v>1402581.18</v>
      </c>
      <c r="G18" s="6"/>
    </row>
    <row r="19" spans="1:8" ht="13.5" x14ac:dyDescent="0.2">
      <c r="A19" s="3" t="s">
        <v>7</v>
      </c>
      <c r="B19" s="3" t="s">
        <v>8</v>
      </c>
      <c r="C19" s="4">
        <v>60745646</v>
      </c>
      <c r="D19" s="4">
        <v>67209285.5</v>
      </c>
      <c r="E19" s="4">
        <v>67209285.5</v>
      </c>
      <c r="F19" s="4">
        <v>67209285.5</v>
      </c>
      <c r="G19" s="6"/>
    </row>
    <row r="20" spans="1:8" ht="13.5" x14ac:dyDescent="0.2">
      <c r="A20" s="3" t="s">
        <v>162</v>
      </c>
      <c r="B20" s="3" t="s">
        <v>163</v>
      </c>
      <c r="C20" s="4">
        <v>0</v>
      </c>
      <c r="D20" s="4">
        <v>0</v>
      </c>
      <c r="E20" s="4">
        <v>0</v>
      </c>
      <c r="F20" s="4">
        <v>0</v>
      </c>
      <c r="G20" s="6"/>
    </row>
    <row r="21" spans="1:8" ht="16.5" x14ac:dyDescent="0.2">
      <c r="A21" s="19" t="s">
        <v>9</v>
      </c>
      <c r="B21" s="19"/>
      <c r="C21" s="9">
        <f>SUM(C15:C20)</f>
        <v>60745646</v>
      </c>
      <c r="D21" s="9">
        <f>SUM(D15:D20)</f>
        <v>69973258.810000002</v>
      </c>
      <c r="E21" s="9">
        <f>SUM(E15:E20)</f>
        <v>69973258.810000002</v>
      </c>
      <c r="F21" s="9">
        <f>SUM(F15:F20)</f>
        <v>69973258.810000002</v>
      </c>
      <c r="G21" s="6"/>
    </row>
    <row r="22" spans="1:8" ht="16.5" x14ac:dyDescent="0.2">
      <c r="A22" s="22" t="s">
        <v>10</v>
      </c>
      <c r="B22" s="22"/>
      <c r="C22" s="10">
        <f>+C14+C21</f>
        <v>60745646</v>
      </c>
      <c r="D22" s="10">
        <f>+D14+D21</f>
        <v>70169646</v>
      </c>
      <c r="E22" s="10">
        <f>+E14+E21</f>
        <v>70169646</v>
      </c>
      <c r="F22" s="10">
        <f>+F14+F21</f>
        <v>70169646</v>
      </c>
      <c r="G22" s="6"/>
      <c r="H22" s="7"/>
    </row>
    <row r="23" spans="1:8" ht="16.5" x14ac:dyDescent="0.2">
      <c r="A23" s="22" t="s">
        <v>197</v>
      </c>
      <c r="B23" s="22"/>
      <c r="C23" s="22"/>
      <c r="D23" s="22"/>
      <c r="E23" s="22"/>
      <c r="F23" s="22"/>
      <c r="G23" s="6"/>
    </row>
    <row r="24" spans="1:8" ht="13.5" x14ac:dyDescent="0.2">
      <c r="A24" s="3"/>
      <c r="B24" s="3"/>
      <c r="C24" s="4"/>
      <c r="D24" s="4"/>
      <c r="E24" s="4"/>
      <c r="F24" s="4"/>
      <c r="G24" s="6"/>
    </row>
    <row r="25" spans="1:8" ht="16.5" x14ac:dyDescent="0.2">
      <c r="A25" s="19"/>
      <c r="B25" s="19"/>
      <c r="C25" s="9"/>
      <c r="D25" s="9"/>
      <c r="E25" s="9"/>
      <c r="F25" s="9"/>
      <c r="G25" s="6"/>
    </row>
    <row r="26" spans="1:8" ht="13.5" x14ac:dyDescent="0.2">
      <c r="A26" s="3" t="s">
        <v>11</v>
      </c>
      <c r="B26" s="3" t="s">
        <v>12</v>
      </c>
      <c r="C26" s="4">
        <v>81000</v>
      </c>
      <c r="D26" s="4">
        <v>72960.490000000005</v>
      </c>
      <c r="E26" s="4">
        <v>72960.490000000005</v>
      </c>
      <c r="F26" s="4">
        <v>72960.490000000005</v>
      </c>
      <c r="G26" s="6"/>
    </row>
    <row r="27" spans="1:8" ht="13.5" x14ac:dyDescent="0.2">
      <c r="A27" s="3" t="s">
        <v>13</v>
      </c>
      <c r="B27" s="3" t="s">
        <v>14</v>
      </c>
      <c r="C27" s="4">
        <v>13635</v>
      </c>
      <c r="D27" s="4">
        <v>49494.16</v>
      </c>
      <c r="E27" s="4">
        <v>49494.16</v>
      </c>
      <c r="F27" s="4">
        <v>49494.16</v>
      </c>
      <c r="G27" s="6"/>
    </row>
    <row r="28" spans="1:8" ht="27" x14ac:dyDescent="0.2">
      <c r="A28" s="3" t="s">
        <v>15</v>
      </c>
      <c r="B28" s="5" t="s">
        <v>16</v>
      </c>
      <c r="C28" s="4">
        <v>95500</v>
      </c>
      <c r="D28" s="4">
        <v>276087.27</v>
      </c>
      <c r="E28" s="4">
        <v>276087.27</v>
      </c>
      <c r="F28" s="4">
        <v>276087.27</v>
      </c>
      <c r="G28" s="6"/>
    </row>
    <row r="29" spans="1:8" ht="47.25" customHeight="1" x14ac:dyDescent="0.2">
      <c r="A29" s="3" t="s">
        <v>17</v>
      </c>
      <c r="B29" s="3" t="s">
        <v>18</v>
      </c>
      <c r="C29" s="4">
        <v>136480</v>
      </c>
      <c r="D29" s="4">
        <v>572668.00999999989</v>
      </c>
      <c r="E29" s="4">
        <v>572668.00999999989</v>
      </c>
      <c r="F29" s="4">
        <v>572668.00999999989</v>
      </c>
      <c r="G29" s="6"/>
    </row>
    <row r="30" spans="1:8" ht="13.5" x14ac:dyDescent="0.2">
      <c r="A30" s="3" t="s">
        <v>19</v>
      </c>
      <c r="B30" s="3" t="s">
        <v>20</v>
      </c>
      <c r="C30" s="4">
        <v>340000</v>
      </c>
      <c r="D30" s="4">
        <v>351555.96</v>
      </c>
      <c r="E30" s="4">
        <v>351555.96</v>
      </c>
      <c r="F30" s="4">
        <v>351555.96</v>
      </c>
      <c r="G30" s="6"/>
    </row>
    <row r="31" spans="1:8" ht="13.5" x14ac:dyDescent="0.2">
      <c r="A31" s="3" t="s">
        <v>21</v>
      </c>
      <c r="B31" s="3" t="s">
        <v>145</v>
      </c>
      <c r="C31" s="4">
        <v>3500</v>
      </c>
      <c r="D31" s="4">
        <v>0</v>
      </c>
      <c r="E31" s="4">
        <v>0</v>
      </c>
      <c r="F31" s="4">
        <v>0</v>
      </c>
      <c r="G31" s="6"/>
    </row>
    <row r="32" spans="1:8" ht="13.5" x14ac:dyDescent="0.2">
      <c r="A32" s="3" t="s">
        <v>22</v>
      </c>
      <c r="B32" s="3" t="s">
        <v>23</v>
      </c>
      <c r="C32" s="4">
        <v>22000</v>
      </c>
      <c r="D32" s="4">
        <v>29846.95</v>
      </c>
      <c r="E32" s="4">
        <v>29846.95</v>
      </c>
      <c r="F32" s="4">
        <v>29846.95</v>
      </c>
      <c r="G32" s="6"/>
    </row>
    <row r="33" spans="1:7" ht="13.5" x14ac:dyDescent="0.2">
      <c r="A33" s="3" t="s">
        <v>24</v>
      </c>
      <c r="B33" s="3" t="s">
        <v>25</v>
      </c>
      <c r="C33" s="4">
        <v>1600000</v>
      </c>
      <c r="D33" s="4">
        <v>1137632.1600000001</v>
      </c>
      <c r="E33" s="4">
        <v>1137632.1600000001</v>
      </c>
      <c r="F33" s="4">
        <v>1137632.1600000001</v>
      </c>
      <c r="G33" s="6"/>
    </row>
    <row r="34" spans="1:7" ht="13.5" x14ac:dyDescent="0.2">
      <c r="A34" s="3" t="s">
        <v>26</v>
      </c>
      <c r="B34" s="3" t="s">
        <v>27</v>
      </c>
      <c r="C34" s="4">
        <v>10000</v>
      </c>
      <c r="D34" s="4">
        <v>0</v>
      </c>
      <c r="E34" s="4">
        <v>0</v>
      </c>
      <c r="F34" s="4">
        <v>0</v>
      </c>
      <c r="G34" s="6"/>
    </row>
    <row r="35" spans="1:7" ht="13.5" x14ac:dyDescent="0.2">
      <c r="A35" s="3" t="s">
        <v>28</v>
      </c>
      <c r="B35" s="5" t="s">
        <v>29</v>
      </c>
      <c r="C35" s="4">
        <v>5000</v>
      </c>
      <c r="D35" s="4">
        <v>21317.699999999997</v>
      </c>
      <c r="E35" s="4">
        <v>21317.699999999997</v>
      </c>
      <c r="F35" s="4">
        <v>21317.699999999997</v>
      </c>
      <c r="G35" s="6"/>
    </row>
    <row r="36" spans="1:7" ht="37.5" customHeight="1" x14ac:dyDescent="0.2">
      <c r="A36" s="3" t="s">
        <v>30</v>
      </c>
      <c r="B36" s="3" t="s">
        <v>31</v>
      </c>
      <c r="C36" s="4">
        <v>3000</v>
      </c>
      <c r="D36" s="4">
        <v>2970</v>
      </c>
      <c r="E36" s="4">
        <v>2970</v>
      </c>
      <c r="F36" s="4">
        <v>2970</v>
      </c>
      <c r="G36" s="6"/>
    </row>
    <row r="37" spans="1:7" ht="13.5" x14ac:dyDescent="0.2">
      <c r="A37" s="3" t="s">
        <v>156</v>
      </c>
      <c r="B37" s="3" t="s">
        <v>157</v>
      </c>
      <c r="C37" s="4">
        <v>0</v>
      </c>
      <c r="D37" s="4">
        <v>1378</v>
      </c>
      <c r="E37" s="4">
        <v>1378</v>
      </c>
      <c r="F37" s="4">
        <v>1378</v>
      </c>
      <c r="G37" s="6"/>
    </row>
    <row r="38" spans="1:7" ht="13.5" x14ac:dyDescent="0.2">
      <c r="A38" s="3" t="s">
        <v>32</v>
      </c>
      <c r="B38" s="3" t="s">
        <v>33</v>
      </c>
      <c r="C38" s="4">
        <v>200000</v>
      </c>
      <c r="D38" s="4">
        <v>0</v>
      </c>
      <c r="E38" s="4">
        <v>0</v>
      </c>
      <c r="F38" s="4">
        <v>0</v>
      </c>
      <c r="G38" s="6"/>
    </row>
    <row r="39" spans="1:7" ht="13.5" x14ac:dyDescent="0.2">
      <c r="A39" s="3" t="s">
        <v>34</v>
      </c>
      <c r="B39" s="3" t="s">
        <v>35</v>
      </c>
      <c r="C39" s="4">
        <v>147000</v>
      </c>
      <c r="D39" s="4">
        <v>122219.48</v>
      </c>
      <c r="E39" s="4">
        <v>122219.48</v>
      </c>
      <c r="F39" s="4">
        <v>122219.48</v>
      </c>
      <c r="G39" s="6"/>
    </row>
    <row r="40" spans="1:7" ht="13.5" x14ac:dyDescent="0.2">
      <c r="A40" s="3" t="s">
        <v>36</v>
      </c>
      <c r="B40" s="3" t="s">
        <v>37</v>
      </c>
      <c r="C40" s="4">
        <v>24000</v>
      </c>
      <c r="D40" s="4">
        <v>124694.02</v>
      </c>
      <c r="E40" s="4">
        <v>124694.02</v>
      </c>
      <c r="F40" s="4">
        <v>124694.02</v>
      </c>
      <c r="G40" s="6"/>
    </row>
    <row r="41" spans="1:7" ht="13.5" x14ac:dyDescent="0.2">
      <c r="A41" s="3" t="s">
        <v>38</v>
      </c>
      <c r="B41" s="3" t="s">
        <v>39</v>
      </c>
      <c r="C41" s="4">
        <v>5000</v>
      </c>
      <c r="D41" s="4">
        <v>3610.2999999999997</v>
      </c>
      <c r="E41" s="4">
        <v>3610.2999999999997</v>
      </c>
      <c r="F41" s="4">
        <v>3610.2999999999997</v>
      </c>
      <c r="G41" s="6"/>
    </row>
    <row r="42" spans="1:7" ht="13.5" x14ac:dyDescent="0.2">
      <c r="A42" s="3" t="s">
        <v>40</v>
      </c>
      <c r="B42" s="3" t="s">
        <v>41</v>
      </c>
      <c r="C42" s="4">
        <v>40000</v>
      </c>
      <c r="D42" s="4">
        <v>23079.8</v>
      </c>
      <c r="E42" s="4">
        <v>23079.8</v>
      </c>
      <c r="F42" s="4">
        <v>23079.8</v>
      </c>
      <c r="G42" s="6"/>
    </row>
    <row r="43" spans="1:7" ht="13.5" x14ac:dyDescent="0.2">
      <c r="A43" s="3" t="s">
        <v>42</v>
      </c>
      <c r="B43" s="3" t="s">
        <v>43</v>
      </c>
      <c r="C43" s="4">
        <v>6500</v>
      </c>
      <c r="D43" s="4">
        <v>36500.01</v>
      </c>
      <c r="E43" s="4">
        <v>36500.01</v>
      </c>
      <c r="F43" s="4">
        <v>36500.01</v>
      </c>
      <c r="G43" s="6"/>
    </row>
    <row r="44" spans="1:7" ht="13.5" x14ac:dyDescent="0.2">
      <c r="A44" s="3" t="s">
        <v>44</v>
      </c>
      <c r="B44" s="3" t="s">
        <v>45</v>
      </c>
      <c r="C44" s="4">
        <v>300000</v>
      </c>
      <c r="D44" s="4">
        <v>186148.57</v>
      </c>
      <c r="E44" s="4">
        <v>186148.57</v>
      </c>
      <c r="F44" s="4">
        <v>186148.57</v>
      </c>
      <c r="G44" s="6"/>
    </row>
    <row r="45" spans="1:7" ht="13.5" x14ac:dyDescent="0.2">
      <c r="A45" s="3" t="s">
        <v>46</v>
      </c>
      <c r="B45" s="3" t="s">
        <v>47</v>
      </c>
      <c r="C45" s="4">
        <v>84000</v>
      </c>
      <c r="D45" s="4">
        <v>213344.58</v>
      </c>
      <c r="E45" s="4">
        <v>213344.58</v>
      </c>
      <c r="F45" s="4">
        <v>213344.58</v>
      </c>
      <c r="G45" s="6"/>
    </row>
    <row r="46" spans="1:7" ht="13.5" x14ac:dyDescent="0.2">
      <c r="A46" s="3" t="s">
        <v>48</v>
      </c>
      <c r="B46" s="3" t="s">
        <v>49</v>
      </c>
      <c r="C46" s="4">
        <v>2500</v>
      </c>
      <c r="D46" s="4">
        <v>19743.100000000002</v>
      </c>
      <c r="E46" s="4">
        <v>19743.100000000002</v>
      </c>
      <c r="F46" s="4">
        <v>19743.100000000002</v>
      </c>
      <c r="G46" s="6"/>
    </row>
    <row r="47" spans="1:7" ht="13.5" x14ac:dyDescent="0.2">
      <c r="A47" s="3" t="s">
        <v>50</v>
      </c>
      <c r="B47" s="5" t="s">
        <v>51</v>
      </c>
      <c r="C47" s="4">
        <v>305000</v>
      </c>
      <c r="D47" s="4">
        <v>528668.61</v>
      </c>
      <c r="E47" s="4">
        <v>528668.61</v>
      </c>
      <c r="F47" s="4">
        <v>528668.61</v>
      </c>
      <c r="G47" s="6"/>
    </row>
    <row r="48" spans="1:7" ht="13.5" x14ac:dyDescent="0.2">
      <c r="A48" s="3" t="s">
        <v>52</v>
      </c>
      <c r="B48" s="5" t="s">
        <v>53</v>
      </c>
      <c r="C48" s="4">
        <v>5000</v>
      </c>
      <c r="D48" s="4">
        <v>5169.58</v>
      </c>
      <c r="E48" s="4">
        <v>5169.58</v>
      </c>
      <c r="F48" s="4">
        <v>5169.58</v>
      </c>
      <c r="G48" s="6"/>
    </row>
    <row r="49" spans="1:7" ht="13.5" x14ac:dyDescent="0.2">
      <c r="A49" s="3" t="s">
        <v>54</v>
      </c>
      <c r="B49" s="3" t="s">
        <v>55</v>
      </c>
      <c r="C49" s="4">
        <v>11000</v>
      </c>
      <c r="D49" s="4">
        <v>11514.98</v>
      </c>
      <c r="E49" s="4">
        <v>11514.98</v>
      </c>
      <c r="F49" s="4">
        <v>11514.98</v>
      </c>
      <c r="G49" s="6"/>
    </row>
    <row r="50" spans="1:7" ht="13.5" x14ac:dyDescent="0.2">
      <c r="A50" s="3" t="s">
        <v>193</v>
      </c>
      <c r="B50" s="3" t="s">
        <v>194</v>
      </c>
      <c r="C50" s="4">
        <v>0</v>
      </c>
      <c r="D50" s="4">
        <v>22962.62</v>
      </c>
      <c r="E50" s="4">
        <v>22962.62</v>
      </c>
      <c r="F50" s="4">
        <v>22962.62</v>
      </c>
      <c r="G50" s="6"/>
    </row>
    <row r="51" spans="1:7" ht="13.5" x14ac:dyDescent="0.2">
      <c r="A51" s="3" t="s">
        <v>56</v>
      </c>
      <c r="B51" s="3" t="s">
        <v>57</v>
      </c>
      <c r="C51" s="4">
        <v>29800</v>
      </c>
      <c r="D51" s="4">
        <v>0</v>
      </c>
      <c r="E51" s="4">
        <v>0</v>
      </c>
      <c r="F51" s="4">
        <v>0</v>
      </c>
      <c r="G51" s="6"/>
    </row>
    <row r="52" spans="1:7" ht="13.5" x14ac:dyDescent="0.2">
      <c r="A52" s="3" t="s">
        <v>181</v>
      </c>
      <c r="B52" s="3" t="s">
        <v>182</v>
      </c>
      <c r="C52" s="4">
        <v>0</v>
      </c>
      <c r="D52" s="4">
        <v>35496.54</v>
      </c>
      <c r="E52" s="4">
        <v>35496.54</v>
      </c>
      <c r="F52" s="4">
        <v>35496.54</v>
      </c>
      <c r="G52" s="6"/>
    </row>
    <row r="53" spans="1:7" ht="13.5" x14ac:dyDescent="0.2">
      <c r="A53" s="3" t="s">
        <v>58</v>
      </c>
      <c r="B53" s="3" t="s">
        <v>59</v>
      </c>
      <c r="C53" s="4">
        <v>8000</v>
      </c>
      <c r="D53" s="4">
        <v>15607.06</v>
      </c>
      <c r="E53" s="4">
        <v>15607.06</v>
      </c>
      <c r="F53" s="4">
        <v>15607.06</v>
      </c>
      <c r="G53" s="6"/>
    </row>
    <row r="54" spans="1:7" ht="13.5" x14ac:dyDescent="0.2">
      <c r="A54" s="3" t="s">
        <v>60</v>
      </c>
      <c r="B54" s="3" t="s">
        <v>61</v>
      </c>
      <c r="C54" s="4">
        <v>385500</v>
      </c>
      <c r="D54" s="4">
        <v>542291.36</v>
      </c>
      <c r="E54" s="4">
        <v>542291.36</v>
      </c>
      <c r="F54" s="4">
        <v>542291.36</v>
      </c>
      <c r="G54" s="6"/>
    </row>
    <row r="55" spans="1:7" ht="13.5" x14ac:dyDescent="0.2">
      <c r="A55" s="3" t="s">
        <v>62</v>
      </c>
      <c r="B55" s="3" t="s">
        <v>63</v>
      </c>
      <c r="C55" s="4">
        <v>390000</v>
      </c>
      <c r="D55" s="4">
        <v>288895.83</v>
      </c>
      <c r="E55" s="4">
        <v>288895.83</v>
      </c>
      <c r="F55" s="4">
        <v>288895.83</v>
      </c>
      <c r="G55" s="6"/>
    </row>
    <row r="56" spans="1:7" ht="13.5" x14ac:dyDescent="0.2">
      <c r="A56" s="3" t="s">
        <v>64</v>
      </c>
      <c r="B56" s="3" t="s">
        <v>65</v>
      </c>
      <c r="C56" s="4">
        <v>37000</v>
      </c>
      <c r="D56" s="4">
        <v>42508.299999999996</v>
      </c>
      <c r="E56" s="4">
        <v>42508.299999999996</v>
      </c>
      <c r="F56" s="4">
        <v>42508.299999999996</v>
      </c>
      <c r="G56" s="6"/>
    </row>
    <row r="57" spans="1:7" ht="13.5" x14ac:dyDescent="0.2">
      <c r="A57" s="3" t="s">
        <v>66</v>
      </c>
      <c r="B57" s="3" t="s">
        <v>67</v>
      </c>
      <c r="C57" s="4">
        <v>12000</v>
      </c>
      <c r="D57" s="4">
        <v>1139.56</v>
      </c>
      <c r="E57" s="4">
        <v>1139.56</v>
      </c>
      <c r="F57" s="4">
        <v>1139.56</v>
      </c>
      <c r="G57" s="6"/>
    </row>
    <row r="58" spans="1:7" ht="13.5" x14ac:dyDescent="0.2">
      <c r="A58" s="3" t="s">
        <v>68</v>
      </c>
      <c r="B58" s="3" t="s">
        <v>69</v>
      </c>
      <c r="C58" s="4">
        <v>4000</v>
      </c>
      <c r="D58" s="4">
        <v>9090.86</v>
      </c>
      <c r="E58" s="4">
        <v>9090.86</v>
      </c>
      <c r="F58" s="4">
        <v>9090.86</v>
      </c>
      <c r="G58" s="6"/>
    </row>
    <row r="59" spans="1:7" ht="13.5" x14ac:dyDescent="0.2">
      <c r="A59" s="3" t="s">
        <v>70</v>
      </c>
      <c r="B59" s="5" t="s">
        <v>71</v>
      </c>
      <c r="C59" s="4">
        <v>4000</v>
      </c>
      <c r="D59" s="4">
        <v>0</v>
      </c>
      <c r="E59" s="4">
        <v>0</v>
      </c>
      <c r="F59" s="4">
        <v>0</v>
      </c>
      <c r="G59" s="6"/>
    </row>
    <row r="60" spans="1:7" ht="13.5" x14ac:dyDescent="0.2">
      <c r="A60" s="3" t="s">
        <v>72</v>
      </c>
      <c r="B60" s="3" t="s">
        <v>73</v>
      </c>
      <c r="C60" s="4">
        <v>105000</v>
      </c>
      <c r="D60" s="4">
        <v>125095.70000000001</v>
      </c>
      <c r="E60" s="4">
        <v>125095.70000000001</v>
      </c>
      <c r="F60" s="4">
        <v>125095.70000000001</v>
      </c>
      <c r="G60" s="6"/>
    </row>
    <row r="61" spans="1:7" ht="13.5" x14ac:dyDescent="0.2">
      <c r="A61" s="3" t="s">
        <v>74</v>
      </c>
      <c r="B61" s="5" t="s">
        <v>75</v>
      </c>
      <c r="C61" s="4">
        <v>82000</v>
      </c>
      <c r="D61" s="4">
        <v>31226.2</v>
      </c>
      <c r="E61" s="4">
        <v>31226.2</v>
      </c>
      <c r="F61" s="4">
        <v>31226.2</v>
      </c>
      <c r="G61" s="6"/>
    </row>
    <row r="62" spans="1:7" ht="27" x14ac:dyDescent="0.2">
      <c r="A62" s="3" t="s">
        <v>76</v>
      </c>
      <c r="B62" s="5" t="s">
        <v>77</v>
      </c>
      <c r="C62" s="4">
        <v>11500</v>
      </c>
      <c r="D62" s="4">
        <v>3624.98</v>
      </c>
      <c r="E62" s="4">
        <v>3624.98</v>
      </c>
      <c r="F62" s="4">
        <v>3624.98</v>
      </c>
      <c r="G62" s="6"/>
    </row>
    <row r="63" spans="1:7" ht="27" x14ac:dyDescent="0.2">
      <c r="A63" s="3" t="s">
        <v>78</v>
      </c>
      <c r="B63" s="5" t="s">
        <v>79</v>
      </c>
      <c r="C63" s="4">
        <v>33687</v>
      </c>
      <c r="D63" s="4">
        <v>1565.08</v>
      </c>
      <c r="E63" s="4">
        <v>1565.08</v>
      </c>
      <c r="F63" s="4">
        <v>1565.08</v>
      </c>
      <c r="G63" s="6"/>
    </row>
    <row r="64" spans="1:7" ht="13.5" x14ac:dyDescent="0.2">
      <c r="A64" s="3" t="s">
        <v>80</v>
      </c>
      <c r="B64" s="3" t="s">
        <v>81</v>
      </c>
      <c r="C64" s="4">
        <v>15000</v>
      </c>
      <c r="D64" s="4">
        <v>17798.18</v>
      </c>
      <c r="E64" s="4">
        <v>17798.18</v>
      </c>
      <c r="F64" s="4">
        <v>17798.18</v>
      </c>
      <c r="G64" s="6"/>
    </row>
    <row r="65" spans="1:9" ht="13.5" x14ac:dyDescent="0.2">
      <c r="A65" s="3" t="s">
        <v>158</v>
      </c>
      <c r="B65" s="3" t="s">
        <v>159</v>
      </c>
      <c r="C65" s="4">
        <v>0</v>
      </c>
      <c r="D65" s="4">
        <v>125453.23</v>
      </c>
      <c r="E65" s="4">
        <v>125453.23</v>
      </c>
      <c r="F65" s="4">
        <v>125453.23</v>
      </c>
      <c r="G65" s="6"/>
    </row>
    <row r="66" spans="1:9" ht="13.5" x14ac:dyDescent="0.2">
      <c r="A66" s="3" t="s">
        <v>82</v>
      </c>
      <c r="B66" s="3" t="s">
        <v>83</v>
      </c>
      <c r="C66" s="11">
        <v>81500</v>
      </c>
      <c r="D66" s="11">
        <v>5305.65</v>
      </c>
      <c r="E66" s="11">
        <v>5305.65</v>
      </c>
      <c r="F66" s="11">
        <v>5305.65</v>
      </c>
      <c r="G66" s="6"/>
    </row>
    <row r="67" spans="1:9" ht="16.5" x14ac:dyDescent="0.2">
      <c r="A67" s="16" t="s">
        <v>84</v>
      </c>
      <c r="B67" s="16"/>
      <c r="C67" s="9">
        <f>SUM(C26:C66)</f>
        <v>4639102</v>
      </c>
      <c r="D67" s="9">
        <f>SUM(D26:D66)</f>
        <v>5058664.8800000008</v>
      </c>
      <c r="E67" s="9">
        <f>SUM(E26:E66)</f>
        <v>5058664.8800000008</v>
      </c>
      <c r="F67" s="9">
        <f>SUM(F26:F66)</f>
        <v>5058664.8800000008</v>
      </c>
      <c r="G67" s="6"/>
      <c r="H67" s="6"/>
      <c r="I67" s="6"/>
    </row>
    <row r="68" spans="1:9" ht="13.5" x14ac:dyDescent="0.2">
      <c r="A68" s="3" t="s">
        <v>85</v>
      </c>
      <c r="B68" s="5" t="s">
        <v>86</v>
      </c>
      <c r="C68" s="4">
        <v>2666000</v>
      </c>
      <c r="D68" s="4">
        <v>3277234</v>
      </c>
      <c r="E68" s="4">
        <v>3277234</v>
      </c>
      <c r="F68" s="4">
        <v>3277234</v>
      </c>
      <c r="G68" s="6"/>
    </row>
    <row r="69" spans="1:9" ht="13.5" x14ac:dyDescent="0.2">
      <c r="A69" s="3" t="s">
        <v>146</v>
      </c>
      <c r="B69" s="5" t="s">
        <v>147</v>
      </c>
      <c r="C69" s="4">
        <v>18000</v>
      </c>
      <c r="D69" s="4">
        <v>7461</v>
      </c>
      <c r="E69" s="4">
        <v>7461</v>
      </c>
      <c r="F69" s="4">
        <v>7461</v>
      </c>
      <c r="G69" s="6"/>
    </row>
    <row r="70" spans="1:9" ht="27" x14ac:dyDescent="0.2">
      <c r="A70" s="3" t="s">
        <v>87</v>
      </c>
      <c r="B70" s="5" t="s">
        <v>88</v>
      </c>
      <c r="C70" s="4">
        <v>4500</v>
      </c>
      <c r="D70" s="4">
        <v>7850</v>
      </c>
      <c r="E70" s="4">
        <v>7850</v>
      </c>
      <c r="F70" s="4">
        <v>7850</v>
      </c>
      <c r="G70" s="6"/>
    </row>
    <row r="71" spans="1:9" ht="27" x14ac:dyDescent="0.2">
      <c r="A71" s="3" t="s">
        <v>89</v>
      </c>
      <c r="B71" s="5" t="s">
        <v>90</v>
      </c>
      <c r="C71" s="4">
        <v>1100000</v>
      </c>
      <c r="D71" s="4">
        <v>451924.7</v>
      </c>
      <c r="E71" s="4">
        <v>451924.7</v>
      </c>
      <c r="F71" s="4">
        <v>451924.7</v>
      </c>
      <c r="G71" s="6"/>
    </row>
    <row r="72" spans="1:9" ht="13.5" x14ac:dyDescent="0.2">
      <c r="A72" s="3" t="s">
        <v>91</v>
      </c>
      <c r="B72" s="5" t="s">
        <v>92</v>
      </c>
      <c r="C72" s="4">
        <v>990000</v>
      </c>
      <c r="D72" s="4">
        <v>1802675.41</v>
      </c>
      <c r="E72" s="4">
        <v>1802675.41</v>
      </c>
      <c r="F72" s="4">
        <v>1802675.41</v>
      </c>
      <c r="G72" s="6"/>
    </row>
    <row r="73" spans="1:9" ht="13.5" x14ac:dyDescent="0.2">
      <c r="A73" s="3" t="s">
        <v>93</v>
      </c>
      <c r="B73" s="5" t="s">
        <v>94</v>
      </c>
      <c r="C73" s="4">
        <v>74000</v>
      </c>
      <c r="D73" s="4">
        <v>76334</v>
      </c>
      <c r="E73" s="4">
        <v>76334</v>
      </c>
      <c r="F73" s="4">
        <v>76334</v>
      </c>
      <c r="G73" s="6"/>
    </row>
    <row r="74" spans="1:9" ht="13.5" x14ac:dyDescent="0.2">
      <c r="A74" s="3" t="s">
        <v>95</v>
      </c>
      <c r="B74" s="5" t="s">
        <v>96</v>
      </c>
      <c r="C74" s="4">
        <v>912000</v>
      </c>
      <c r="D74" s="4">
        <v>0</v>
      </c>
      <c r="E74" s="4">
        <v>0</v>
      </c>
      <c r="F74" s="4">
        <v>0</v>
      </c>
      <c r="G74" s="6"/>
    </row>
    <row r="75" spans="1:9" ht="13.5" x14ac:dyDescent="0.2">
      <c r="A75" s="3" t="s">
        <v>160</v>
      </c>
      <c r="B75" s="5" t="s">
        <v>161</v>
      </c>
      <c r="C75" s="4">
        <v>75000</v>
      </c>
      <c r="D75" s="4">
        <v>160461.60999999999</v>
      </c>
      <c r="E75" s="4">
        <v>160461.60999999999</v>
      </c>
      <c r="F75" s="4">
        <v>160461.60999999999</v>
      </c>
      <c r="G75" s="6"/>
    </row>
    <row r="76" spans="1:9" ht="27" x14ac:dyDescent="0.2">
      <c r="A76" s="3" t="s">
        <v>195</v>
      </c>
      <c r="B76" s="5" t="s">
        <v>196</v>
      </c>
      <c r="C76" s="4">
        <v>0</v>
      </c>
      <c r="D76" s="4">
        <v>637037.06999999995</v>
      </c>
      <c r="E76" s="4">
        <v>637037.06999999995</v>
      </c>
      <c r="F76" s="4">
        <v>637037.06999999995</v>
      </c>
      <c r="G76" s="6"/>
    </row>
    <row r="77" spans="1:9" ht="27" x14ac:dyDescent="0.2">
      <c r="A77" s="3" t="s">
        <v>209</v>
      </c>
      <c r="B77" s="5" t="s">
        <v>210</v>
      </c>
      <c r="C77" s="4">
        <v>0</v>
      </c>
      <c r="D77" s="4">
        <v>927.42</v>
      </c>
      <c r="E77" s="4">
        <v>927.42</v>
      </c>
      <c r="F77" s="4">
        <v>927.42</v>
      </c>
      <c r="G77" s="6"/>
    </row>
    <row r="78" spans="1:9" ht="27" x14ac:dyDescent="0.2">
      <c r="A78" s="3" t="s">
        <v>97</v>
      </c>
      <c r="B78" s="5" t="s">
        <v>98</v>
      </c>
      <c r="C78" s="4">
        <v>22000</v>
      </c>
      <c r="D78" s="4">
        <v>0</v>
      </c>
      <c r="E78" s="4">
        <v>0</v>
      </c>
      <c r="F78" s="4">
        <v>0</v>
      </c>
      <c r="G78" s="6"/>
    </row>
    <row r="79" spans="1:9" ht="13.5" x14ac:dyDescent="0.2">
      <c r="A79" s="3" t="s">
        <v>99</v>
      </c>
      <c r="B79" s="5" t="s">
        <v>100</v>
      </c>
      <c r="C79" s="4">
        <v>1195000</v>
      </c>
      <c r="D79" s="4">
        <v>61300</v>
      </c>
      <c r="E79" s="4">
        <v>61300</v>
      </c>
      <c r="F79" s="4">
        <v>61300</v>
      </c>
      <c r="G79" s="6"/>
    </row>
    <row r="80" spans="1:9" ht="13.5" x14ac:dyDescent="0.2">
      <c r="A80" s="3" t="s">
        <v>101</v>
      </c>
      <c r="B80" s="5" t="s">
        <v>102</v>
      </c>
      <c r="C80" s="4">
        <v>23000</v>
      </c>
      <c r="D80" s="4">
        <v>102119.72</v>
      </c>
      <c r="E80" s="4">
        <v>102119.72</v>
      </c>
      <c r="F80" s="4">
        <v>102119.72</v>
      </c>
      <c r="G80" s="6"/>
    </row>
    <row r="81" spans="1:7" ht="13.5" x14ac:dyDescent="0.2">
      <c r="A81" s="3" t="s">
        <v>103</v>
      </c>
      <c r="B81" s="5" t="s">
        <v>104</v>
      </c>
      <c r="C81" s="4">
        <v>140000</v>
      </c>
      <c r="D81" s="4">
        <v>144614.59</v>
      </c>
      <c r="E81" s="4">
        <v>144614.59</v>
      </c>
      <c r="F81" s="4">
        <v>144614.59</v>
      </c>
      <c r="G81" s="6"/>
    </row>
    <row r="82" spans="1:7" ht="13.5" x14ac:dyDescent="0.2">
      <c r="A82" s="3" t="s">
        <v>105</v>
      </c>
      <c r="B82" s="5" t="s">
        <v>106</v>
      </c>
      <c r="C82" s="4">
        <v>82000</v>
      </c>
      <c r="D82" s="4">
        <v>238289.57</v>
      </c>
      <c r="E82" s="4">
        <v>238289.57</v>
      </c>
      <c r="F82" s="4">
        <v>238289.57</v>
      </c>
      <c r="G82" s="6"/>
    </row>
    <row r="83" spans="1:7" ht="13.5" x14ac:dyDescent="0.2">
      <c r="A83" s="3" t="s">
        <v>107</v>
      </c>
      <c r="B83" s="5" t="s">
        <v>108</v>
      </c>
      <c r="C83" s="4">
        <v>117000</v>
      </c>
      <c r="D83" s="4">
        <v>0</v>
      </c>
      <c r="E83" s="4">
        <v>0</v>
      </c>
      <c r="F83" s="4">
        <v>0</v>
      </c>
      <c r="G83" s="6"/>
    </row>
    <row r="84" spans="1:7" ht="13.5" x14ac:dyDescent="0.2">
      <c r="A84" s="3" t="s">
        <v>109</v>
      </c>
      <c r="B84" s="5" t="s">
        <v>110</v>
      </c>
      <c r="C84" s="4">
        <v>81280</v>
      </c>
      <c r="D84" s="4">
        <v>67280</v>
      </c>
      <c r="E84" s="4">
        <v>67280</v>
      </c>
      <c r="F84" s="4">
        <v>67280</v>
      </c>
      <c r="G84" s="6"/>
    </row>
    <row r="85" spans="1:7" ht="13.5" x14ac:dyDescent="0.2">
      <c r="A85" s="3" t="s">
        <v>111</v>
      </c>
      <c r="B85" s="5" t="s">
        <v>112</v>
      </c>
      <c r="C85" s="4">
        <v>4947000</v>
      </c>
      <c r="D85" s="4">
        <v>3567861.77</v>
      </c>
      <c r="E85" s="4">
        <v>1623918.19</v>
      </c>
      <c r="F85" s="4">
        <v>1623918.19</v>
      </c>
      <c r="G85" s="6"/>
    </row>
    <row r="86" spans="1:7" ht="40.5" x14ac:dyDescent="0.2">
      <c r="A86" s="3" t="s">
        <v>113</v>
      </c>
      <c r="B86" s="5" t="s">
        <v>114</v>
      </c>
      <c r="C86" s="4">
        <v>14000</v>
      </c>
      <c r="D86" s="4">
        <v>14000</v>
      </c>
      <c r="E86" s="4">
        <v>0</v>
      </c>
      <c r="F86" s="4">
        <v>0</v>
      </c>
      <c r="G86" s="6"/>
    </row>
    <row r="87" spans="1:7" ht="27" x14ac:dyDescent="0.2">
      <c r="A87" s="3" t="s">
        <v>115</v>
      </c>
      <c r="B87" s="5" t="s">
        <v>116</v>
      </c>
      <c r="C87" s="4">
        <v>64000</v>
      </c>
      <c r="D87" s="4">
        <v>64000</v>
      </c>
      <c r="E87" s="4">
        <v>0</v>
      </c>
      <c r="F87" s="4">
        <v>0</v>
      </c>
      <c r="G87" s="6"/>
    </row>
    <row r="88" spans="1:7" ht="13.5" x14ac:dyDescent="0.2">
      <c r="A88" s="3" t="s">
        <v>117</v>
      </c>
      <c r="B88" s="5" t="s">
        <v>118</v>
      </c>
      <c r="C88" s="4">
        <v>82000</v>
      </c>
      <c r="D88" s="4">
        <v>97683.199999999997</v>
      </c>
      <c r="E88" s="4">
        <v>55169.53</v>
      </c>
      <c r="F88" s="4">
        <v>55169.53</v>
      </c>
      <c r="G88" s="6"/>
    </row>
    <row r="89" spans="1:7" ht="27" x14ac:dyDescent="0.2">
      <c r="A89" s="3" t="s">
        <v>119</v>
      </c>
      <c r="B89" s="5" t="s">
        <v>120</v>
      </c>
      <c r="C89" s="4">
        <v>4218750</v>
      </c>
      <c r="D89" s="4">
        <v>4228036.7699999996</v>
      </c>
      <c r="E89" s="4">
        <v>2452915.88</v>
      </c>
      <c r="F89" s="4">
        <v>2452915.88</v>
      </c>
      <c r="G89" s="6"/>
    </row>
    <row r="90" spans="1:7" ht="13.5" x14ac:dyDescent="0.2">
      <c r="A90" s="3" t="s">
        <v>121</v>
      </c>
      <c r="B90" s="5" t="s">
        <v>122</v>
      </c>
      <c r="C90" s="4">
        <v>1545000</v>
      </c>
      <c r="D90" s="4">
        <v>1174173</v>
      </c>
      <c r="E90" s="4">
        <v>1173332</v>
      </c>
      <c r="F90" s="4">
        <v>1173332</v>
      </c>
      <c r="G90" s="6"/>
    </row>
    <row r="91" spans="1:7" ht="13.5" x14ac:dyDescent="0.2">
      <c r="A91" s="3" t="s">
        <v>123</v>
      </c>
      <c r="B91" s="5" t="s">
        <v>124</v>
      </c>
      <c r="C91" s="4">
        <v>28500</v>
      </c>
      <c r="D91" s="4">
        <v>58008.82</v>
      </c>
      <c r="E91" s="4">
        <v>36522.11</v>
      </c>
      <c r="F91" s="4">
        <v>36522.11</v>
      </c>
      <c r="G91" s="6"/>
    </row>
    <row r="92" spans="1:7" ht="40.5" x14ac:dyDescent="0.2">
      <c r="A92" s="3" t="s">
        <v>125</v>
      </c>
      <c r="B92" s="5" t="s">
        <v>126</v>
      </c>
      <c r="C92" s="4">
        <v>1100000</v>
      </c>
      <c r="D92" s="4">
        <v>1100000</v>
      </c>
      <c r="E92" s="4">
        <v>0</v>
      </c>
      <c r="F92" s="4">
        <v>0</v>
      </c>
      <c r="G92" s="6"/>
    </row>
    <row r="93" spans="1:7" ht="27" x14ac:dyDescent="0.2">
      <c r="A93" s="3" t="s">
        <v>127</v>
      </c>
      <c r="B93" s="5" t="s">
        <v>128</v>
      </c>
      <c r="C93" s="4">
        <v>18000</v>
      </c>
      <c r="D93" s="4">
        <v>19500</v>
      </c>
      <c r="E93" s="4">
        <v>1500</v>
      </c>
      <c r="F93" s="4">
        <v>1500</v>
      </c>
      <c r="G93" s="6"/>
    </row>
    <row r="94" spans="1:7" ht="27" x14ac:dyDescent="0.2">
      <c r="A94" s="3" t="s">
        <v>201</v>
      </c>
      <c r="B94" s="5" t="s">
        <v>203</v>
      </c>
      <c r="C94" s="4">
        <v>0</v>
      </c>
      <c r="D94" s="4">
        <v>92800</v>
      </c>
      <c r="E94" s="4">
        <v>92800</v>
      </c>
      <c r="F94" s="4">
        <v>92800</v>
      </c>
      <c r="G94" s="6"/>
    </row>
    <row r="95" spans="1:7" ht="13.5" x14ac:dyDescent="0.2">
      <c r="A95" s="3" t="s">
        <v>129</v>
      </c>
      <c r="B95" s="5" t="s">
        <v>130</v>
      </c>
      <c r="C95" s="4">
        <v>36000</v>
      </c>
      <c r="D95" s="4">
        <v>164173.01</v>
      </c>
      <c r="E95" s="4">
        <v>128173.01</v>
      </c>
      <c r="F95" s="4">
        <v>128173.01</v>
      </c>
      <c r="G95" s="6"/>
    </row>
    <row r="96" spans="1:7" ht="13.5" x14ac:dyDescent="0.2">
      <c r="A96" s="3" t="s">
        <v>131</v>
      </c>
      <c r="B96" s="5" t="s">
        <v>132</v>
      </c>
      <c r="C96" s="4">
        <v>31000</v>
      </c>
      <c r="D96" s="4">
        <v>41847</v>
      </c>
      <c r="E96" s="4">
        <v>36899.990000000005</v>
      </c>
      <c r="F96" s="4">
        <v>36899.990000000005</v>
      </c>
      <c r="G96" s="6"/>
    </row>
    <row r="97" spans="1:7" ht="13.5" x14ac:dyDescent="0.2">
      <c r="A97" s="3" t="s">
        <v>133</v>
      </c>
      <c r="B97" s="5" t="s">
        <v>134</v>
      </c>
      <c r="C97" s="4">
        <v>93000</v>
      </c>
      <c r="D97" s="4">
        <v>98382.3</v>
      </c>
      <c r="E97" s="4">
        <v>5382.3</v>
      </c>
      <c r="F97" s="4">
        <v>5382.3</v>
      </c>
      <c r="G97" s="6"/>
    </row>
    <row r="98" spans="1:7" ht="13.5" x14ac:dyDescent="0.2">
      <c r="A98" s="3" t="s">
        <v>150</v>
      </c>
      <c r="B98" s="5" t="s">
        <v>151</v>
      </c>
      <c r="C98" s="4">
        <v>65000</v>
      </c>
      <c r="D98" s="4">
        <v>242928.19</v>
      </c>
      <c r="E98" s="4">
        <v>240628.19</v>
      </c>
      <c r="F98" s="4">
        <v>240628.19</v>
      </c>
      <c r="G98" s="6"/>
    </row>
    <row r="99" spans="1:7" ht="13.5" x14ac:dyDescent="0.2">
      <c r="A99" s="3" t="s">
        <v>7</v>
      </c>
      <c r="B99" s="5" t="s">
        <v>8</v>
      </c>
      <c r="C99" s="4">
        <v>29787970</v>
      </c>
      <c r="D99" s="4">
        <v>33218892.549999997</v>
      </c>
      <c r="E99" s="4">
        <v>23434176.829999998</v>
      </c>
      <c r="F99" s="4">
        <v>23434176.829999998</v>
      </c>
      <c r="G99" s="6"/>
    </row>
    <row r="100" spans="1:7" ht="13.5" x14ac:dyDescent="0.2">
      <c r="A100" s="3" t="s">
        <v>135</v>
      </c>
      <c r="B100" s="5" t="s">
        <v>136</v>
      </c>
      <c r="C100" s="4">
        <v>37500</v>
      </c>
      <c r="D100" s="4">
        <v>41980</v>
      </c>
      <c r="E100" s="4">
        <v>4480</v>
      </c>
      <c r="F100" s="4">
        <v>4480</v>
      </c>
      <c r="G100" s="6"/>
    </row>
    <row r="101" spans="1:7" ht="13.5" x14ac:dyDescent="0.2">
      <c r="A101" s="3" t="s">
        <v>137</v>
      </c>
      <c r="B101" s="5" t="s">
        <v>138</v>
      </c>
      <c r="C101" s="4">
        <v>35000</v>
      </c>
      <c r="D101" s="4">
        <v>78642</v>
      </c>
      <c r="E101" s="4">
        <v>78642</v>
      </c>
      <c r="F101" s="4">
        <v>78642</v>
      </c>
      <c r="G101" s="6"/>
    </row>
    <row r="102" spans="1:7" ht="13.5" x14ac:dyDescent="0.2">
      <c r="A102" s="3" t="s">
        <v>162</v>
      </c>
      <c r="B102" s="5" t="s">
        <v>163</v>
      </c>
      <c r="C102" s="4">
        <v>0</v>
      </c>
      <c r="D102" s="4">
        <v>27175.84</v>
      </c>
      <c r="E102" s="4">
        <v>27175.84</v>
      </c>
      <c r="F102" s="4">
        <v>27175.84</v>
      </c>
      <c r="G102" s="6"/>
    </row>
    <row r="103" spans="1:7" ht="13.5" x14ac:dyDescent="0.2">
      <c r="A103" s="3" t="s">
        <v>183</v>
      </c>
      <c r="B103" s="5" t="s">
        <v>184</v>
      </c>
      <c r="C103" s="4">
        <v>0</v>
      </c>
      <c r="D103" s="4">
        <v>10000</v>
      </c>
      <c r="E103" s="4">
        <v>10000</v>
      </c>
      <c r="F103" s="4">
        <v>10000</v>
      </c>
      <c r="G103" s="6"/>
    </row>
    <row r="104" spans="1:7" ht="13.5" x14ac:dyDescent="0.2">
      <c r="A104" s="3" t="s">
        <v>139</v>
      </c>
      <c r="B104" s="5" t="s">
        <v>140</v>
      </c>
      <c r="C104" s="4">
        <v>480000</v>
      </c>
      <c r="D104" s="4">
        <v>624236</v>
      </c>
      <c r="E104" s="4">
        <v>624236</v>
      </c>
      <c r="F104" s="4">
        <v>624236</v>
      </c>
      <c r="G104" s="6"/>
    </row>
    <row r="105" spans="1:7" ht="16.5" x14ac:dyDescent="0.2">
      <c r="A105" s="16" t="s">
        <v>9</v>
      </c>
      <c r="B105" s="16"/>
      <c r="C105" s="9">
        <f>SUM(C68:C104)</f>
        <v>50082500</v>
      </c>
      <c r="D105" s="9">
        <f>SUM(D68:D104)</f>
        <v>51999829.540000007</v>
      </c>
      <c r="E105" s="9">
        <f>SUM(E68:E104)</f>
        <v>37061460.960000001</v>
      </c>
      <c r="F105" s="9">
        <f>SUM(F68:F104)</f>
        <v>37061460.960000001</v>
      </c>
      <c r="G105" s="6"/>
    </row>
    <row r="106" spans="1:7" ht="13.5" x14ac:dyDescent="0.2">
      <c r="A106" s="3" t="s">
        <v>141</v>
      </c>
      <c r="B106" s="3" t="s">
        <v>142</v>
      </c>
      <c r="C106" s="4">
        <v>674000</v>
      </c>
      <c r="D106" s="4">
        <v>3499</v>
      </c>
      <c r="E106" s="4">
        <v>3499</v>
      </c>
      <c r="F106" s="4">
        <v>3499</v>
      </c>
      <c r="G106" s="6"/>
    </row>
    <row r="107" spans="1:7" ht="13.5" x14ac:dyDescent="0.2">
      <c r="A107" s="3" t="s">
        <v>170</v>
      </c>
      <c r="B107" s="3" t="s">
        <v>171</v>
      </c>
      <c r="C107" s="4">
        <v>0</v>
      </c>
      <c r="D107" s="4">
        <v>84796.59</v>
      </c>
      <c r="E107" s="4">
        <v>84796.59</v>
      </c>
      <c r="F107" s="4">
        <v>84796.59</v>
      </c>
      <c r="G107" s="6"/>
    </row>
    <row r="108" spans="1:7" ht="13.5" x14ac:dyDescent="0.2">
      <c r="A108" s="3" t="s">
        <v>164</v>
      </c>
      <c r="B108" s="3" t="s">
        <v>172</v>
      </c>
      <c r="C108" s="4">
        <v>0</v>
      </c>
      <c r="D108" s="4">
        <v>3548</v>
      </c>
      <c r="E108" s="4">
        <v>3548</v>
      </c>
      <c r="F108" s="4">
        <v>3548</v>
      </c>
      <c r="G108" s="6"/>
    </row>
    <row r="109" spans="1:7" ht="13.5" x14ac:dyDescent="0.2">
      <c r="A109" s="3" t="s">
        <v>165</v>
      </c>
      <c r="B109" s="3" t="s">
        <v>173</v>
      </c>
      <c r="C109" s="4">
        <v>0</v>
      </c>
      <c r="D109" s="4">
        <v>48869.01</v>
      </c>
      <c r="E109" s="4">
        <v>48869.01</v>
      </c>
      <c r="F109" s="4">
        <v>48869.01</v>
      </c>
      <c r="G109" s="6"/>
    </row>
    <row r="110" spans="1:7" ht="13.5" x14ac:dyDescent="0.2">
      <c r="A110" s="3" t="s">
        <v>185</v>
      </c>
      <c r="B110" s="3" t="s">
        <v>188</v>
      </c>
      <c r="C110" s="4">
        <v>0</v>
      </c>
      <c r="D110" s="4">
        <v>11600</v>
      </c>
      <c r="E110" s="4">
        <v>11600</v>
      </c>
      <c r="F110" s="4">
        <v>11600</v>
      </c>
      <c r="G110" s="6"/>
    </row>
    <row r="111" spans="1:7" ht="13.5" x14ac:dyDescent="0.2">
      <c r="A111" s="3" t="s">
        <v>186</v>
      </c>
      <c r="B111" s="3" t="s">
        <v>189</v>
      </c>
      <c r="C111" s="4">
        <v>0</v>
      </c>
      <c r="D111" s="4">
        <v>1571900</v>
      </c>
      <c r="E111" s="4">
        <v>1571900</v>
      </c>
      <c r="F111" s="4">
        <v>1571900</v>
      </c>
      <c r="G111" s="6"/>
    </row>
    <row r="112" spans="1:7" ht="13.5" x14ac:dyDescent="0.2">
      <c r="A112" s="3" t="s">
        <v>187</v>
      </c>
      <c r="B112" s="3" t="s">
        <v>190</v>
      </c>
      <c r="C112" s="4">
        <v>0</v>
      </c>
      <c r="D112" s="4">
        <v>132468.4</v>
      </c>
      <c r="E112" s="4">
        <v>132468.4</v>
      </c>
      <c r="F112" s="4">
        <v>132468.4</v>
      </c>
      <c r="G112" s="6"/>
    </row>
    <row r="113" spans="1:7" ht="13.5" x14ac:dyDescent="0.2">
      <c r="A113" s="3" t="s">
        <v>166</v>
      </c>
      <c r="B113" s="3" t="s">
        <v>174</v>
      </c>
      <c r="C113" s="4">
        <v>0</v>
      </c>
      <c r="D113" s="4">
        <v>20481.7</v>
      </c>
      <c r="E113" s="4">
        <v>20481.7</v>
      </c>
      <c r="F113" s="4">
        <v>20481.7</v>
      </c>
      <c r="G113" s="6"/>
    </row>
    <row r="114" spans="1:7" ht="13.5" x14ac:dyDescent="0.2">
      <c r="A114" s="3" t="s">
        <v>167</v>
      </c>
      <c r="B114" s="3" t="s">
        <v>175</v>
      </c>
      <c r="C114" s="4">
        <v>0</v>
      </c>
      <c r="D114" s="4">
        <v>19290.8</v>
      </c>
      <c r="E114" s="4">
        <v>19290.8</v>
      </c>
      <c r="F114" s="4">
        <v>19290.8</v>
      </c>
      <c r="G114" s="6"/>
    </row>
    <row r="115" spans="1:7" ht="27" x14ac:dyDescent="0.2">
      <c r="A115" s="3" t="s">
        <v>202</v>
      </c>
      <c r="B115" s="5" t="s">
        <v>204</v>
      </c>
      <c r="C115" s="4">
        <v>0</v>
      </c>
      <c r="D115" s="4">
        <v>17100</v>
      </c>
      <c r="E115" s="4">
        <v>17100</v>
      </c>
      <c r="F115" s="4">
        <v>17100</v>
      </c>
      <c r="G115" s="6"/>
    </row>
    <row r="116" spans="1:7" ht="13.5" x14ac:dyDescent="0.2">
      <c r="A116" s="3" t="s">
        <v>168</v>
      </c>
      <c r="B116" s="3" t="s">
        <v>176</v>
      </c>
      <c r="C116" s="4">
        <v>0</v>
      </c>
      <c r="D116" s="4">
        <v>71288</v>
      </c>
      <c r="E116" s="4">
        <v>71288</v>
      </c>
      <c r="F116" s="4">
        <v>71288</v>
      </c>
      <c r="G116" s="6"/>
    </row>
    <row r="117" spans="1:7" ht="13.5" x14ac:dyDescent="0.2">
      <c r="A117" s="3" t="s">
        <v>211</v>
      </c>
      <c r="B117" s="3" t="s">
        <v>212</v>
      </c>
      <c r="C117" s="4">
        <v>0</v>
      </c>
      <c r="D117" s="4">
        <v>58159.33</v>
      </c>
      <c r="E117" s="4">
        <v>58159.33</v>
      </c>
      <c r="F117" s="4">
        <v>58159.33</v>
      </c>
      <c r="G117" s="6"/>
    </row>
    <row r="118" spans="1:7" ht="13.5" x14ac:dyDescent="0.2">
      <c r="A118" s="3" t="s">
        <v>169</v>
      </c>
      <c r="B118" s="3" t="s">
        <v>177</v>
      </c>
      <c r="C118" s="4">
        <v>0</v>
      </c>
      <c r="D118" s="4">
        <v>92715.760000000009</v>
      </c>
      <c r="E118" s="4">
        <v>92715.760000000009</v>
      </c>
      <c r="F118" s="4">
        <v>92715.760000000009</v>
      </c>
      <c r="G118" s="6"/>
    </row>
    <row r="119" spans="1:7" ht="16.5" x14ac:dyDescent="0.2">
      <c r="A119" s="16" t="s">
        <v>143</v>
      </c>
      <c r="B119" s="16"/>
      <c r="C119" s="9">
        <f>SUM(C106:C118)</f>
        <v>674000</v>
      </c>
      <c r="D119" s="9">
        <f>SUM(D106:D118)</f>
        <v>2135716.59</v>
      </c>
      <c r="E119" s="9">
        <f>SUM(E106:E118)</f>
        <v>2135716.59</v>
      </c>
      <c r="F119" s="9">
        <f>SUM(F106:F118)</f>
        <v>2135716.59</v>
      </c>
      <c r="G119" s="6"/>
    </row>
    <row r="120" spans="1:7" ht="15" x14ac:dyDescent="0.2">
      <c r="A120" s="17" t="s">
        <v>144</v>
      </c>
      <c r="B120" s="17"/>
      <c r="C120" s="12">
        <f>+C119+C105+C67+C25</f>
        <v>55395602</v>
      </c>
      <c r="D120" s="12">
        <f>+D119+D105+D67+D25</f>
        <v>59194211.010000013</v>
      </c>
      <c r="E120" s="12">
        <f>+E119+E105+E67+E25</f>
        <v>44255842.43</v>
      </c>
      <c r="F120" s="12">
        <f>+F119+F105+F67+F25</f>
        <v>44255842.43</v>
      </c>
      <c r="G120" s="6"/>
    </row>
    <row r="121" spans="1:7" ht="15" x14ac:dyDescent="0.2">
      <c r="A121" s="18" t="s">
        <v>149</v>
      </c>
      <c r="B121" s="18"/>
      <c r="C121" s="13">
        <f>+C7+C22+C120</f>
        <v>116141248</v>
      </c>
      <c r="D121" s="13">
        <f>+D7+D22+D120</f>
        <v>129363857.01000002</v>
      </c>
      <c r="E121" s="13">
        <f>+E7+E22+E120</f>
        <v>114425488.43000001</v>
      </c>
      <c r="F121" s="13">
        <f>+F7+F22+F120</f>
        <v>114425488.43000001</v>
      </c>
      <c r="G121" s="6"/>
    </row>
    <row r="122" spans="1:7" x14ac:dyDescent="0.2">
      <c r="G122" s="6"/>
    </row>
    <row r="123" spans="1:7" ht="16.5" x14ac:dyDescent="0.2">
      <c r="A123" s="21" t="s">
        <v>200</v>
      </c>
      <c r="B123" s="21"/>
      <c r="C123" s="21"/>
      <c r="D123" s="21"/>
      <c r="E123" s="21"/>
      <c r="F123" s="21"/>
      <c r="G123" s="6"/>
    </row>
    <row r="124" spans="1:7" ht="16.5" x14ac:dyDescent="0.2">
      <c r="A124" s="3" t="s">
        <v>7</v>
      </c>
      <c r="B124" s="2" t="s">
        <v>8</v>
      </c>
      <c r="C124" s="9">
        <v>0</v>
      </c>
      <c r="D124" s="9">
        <v>10968250</v>
      </c>
      <c r="E124" s="9">
        <v>10968250</v>
      </c>
      <c r="F124" s="9">
        <v>10968250</v>
      </c>
      <c r="G124" s="6"/>
    </row>
    <row r="125" spans="1:7" ht="15" x14ac:dyDescent="0.2">
      <c r="A125" s="17" t="s">
        <v>199</v>
      </c>
      <c r="B125" s="17"/>
      <c r="C125" s="12">
        <f>+C124</f>
        <v>0</v>
      </c>
      <c r="D125" s="12">
        <f>+D124</f>
        <v>10968250</v>
      </c>
      <c r="E125" s="12">
        <f>+E124</f>
        <v>10968250</v>
      </c>
      <c r="F125" s="12">
        <f>+F124</f>
        <v>10968250</v>
      </c>
      <c r="G125" s="6"/>
    </row>
    <row r="126" spans="1:7" ht="15" x14ac:dyDescent="0.2">
      <c r="A126" s="18" t="s">
        <v>149</v>
      </c>
      <c r="B126" s="18"/>
      <c r="C126" s="13">
        <f>+C121+C125</f>
        <v>116141248</v>
      </c>
      <c r="D126" s="13">
        <f>+D121+D125</f>
        <v>140332107.01000002</v>
      </c>
      <c r="E126" s="13">
        <f>+E121+E125</f>
        <v>125393738.43000001</v>
      </c>
      <c r="F126" s="13">
        <f>+F121+F125</f>
        <v>125393738.43000001</v>
      </c>
      <c r="G126" s="6"/>
    </row>
    <row r="127" spans="1:7" x14ac:dyDescent="0.2">
      <c r="G127" s="6"/>
    </row>
    <row r="128" spans="1:7" ht="23.25" x14ac:dyDescent="0.35">
      <c r="C128" s="14"/>
      <c r="D128" s="15"/>
      <c r="E128" s="15"/>
      <c r="F128" s="15"/>
      <c r="G128" s="6"/>
    </row>
    <row r="129" spans="7:7" x14ac:dyDescent="0.2">
      <c r="G129" s="6"/>
    </row>
    <row r="130" spans="7:7" x14ac:dyDescent="0.2">
      <c r="G130" s="6"/>
    </row>
    <row r="131" spans="7:7" x14ac:dyDescent="0.2">
      <c r="G131" s="6"/>
    </row>
    <row r="132" spans="7:7" x14ac:dyDescent="0.2">
      <c r="G132" s="6"/>
    </row>
    <row r="133" spans="7:7" x14ac:dyDescent="0.2">
      <c r="G133" s="6"/>
    </row>
    <row r="134" spans="7:7" x14ac:dyDescent="0.2">
      <c r="G134" s="6"/>
    </row>
    <row r="135" spans="7:7" x14ac:dyDescent="0.2">
      <c r="G135" s="6"/>
    </row>
    <row r="136" spans="7:7" x14ac:dyDescent="0.2">
      <c r="G136" s="6"/>
    </row>
    <row r="137" spans="7:7" x14ac:dyDescent="0.2">
      <c r="G137" s="6"/>
    </row>
    <row r="138" spans="7:7" x14ac:dyDescent="0.2">
      <c r="G138" s="6"/>
    </row>
    <row r="139" spans="7:7" x14ac:dyDescent="0.2">
      <c r="G139" s="6"/>
    </row>
    <row r="140" spans="7:7" x14ac:dyDescent="0.2">
      <c r="G140" s="6"/>
    </row>
  </sheetData>
  <mergeCells count="19">
    <mergeCell ref="A125:B125"/>
    <mergeCell ref="A126:B126"/>
    <mergeCell ref="A105:B105"/>
    <mergeCell ref="A119:B119"/>
    <mergeCell ref="A120:B120"/>
    <mergeCell ref="A121:B121"/>
    <mergeCell ref="A123:F123"/>
    <mergeCell ref="A67:B67"/>
    <mergeCell ref="A1:F2"/>
    <mergeCell ref="A3:F4"/>
    <mergeCell ref="A6:F6"/>
    <mergeCell ref="A7:B7"/>
    <mergeCell ref="A8:F8"/>
    <mergeCell ref="A10:B10"/>
    <mergeCell ref="A14:B14"/>
    <mergeCell ref="A21:B21"/>
    <mergeCell ref="A22:B22"/>
    <mergeCell ref="A23:F23"/>
    <mergeCell ref="A25:B25"/>
  </mergeCells>
  <pageMargins left="0.70866141732283472" right="0.70866141732283472" top="0.35433070866141736" bottom="0.35433070866141736" header="0.31496062992125984" footer="0.31496062992125984"/>
  <pageSetup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opLeftCell="A66" workbookViewId="0">
      <selection activeCell="C91" sqref="C91"/>
    </sheetView>
  </sheetViews>
  <sheetFormatPr baseColWidth="10" defaultRowHeight="10.5" x14ac:dyDescent="0.2"/>
  <cols>
    <col min="1" max="1" width="11.42578125" style="1"/>
    <col min="2" max="2" width="73.85546875" style="1" customWidth="1"/>
    <col min="3" max="6" width="21.85546875" style="1" bestFit="1" customWidth="1"/>
    <col min="7" max="257" width="11.42578125" style="1"/>
    <col min="258" max="258" width="73.85546875" style="1" customWidth="1"/>
    <col min="259" max="262" width="21.85546875" style="1" bestFit="1" customWidth="1"/>
    <col min="263" max="513" width="11.42578125" style="1"/>
    <col min="514" max="514" width="73.85546875" style="1" customWidth="1"/>
    <col min="515" max="518" width="21.85546875" style="1" bestFit="1" customWidth="1"/>
    <col min="519" max="769" width="11.42578125" style="1"/>
    <col min="770" max="770" width="73.85546875" style="1" customWidth="1"/>
    <col min="771" max="774" width="21.85546875" style="1" bestFit="1" customWidth="1"/>
    <col min="775" max="1025" width="11.42578125" style="1"/>
    <col min="1026" max="1026" width="73.85546875" style="1" customWidth="1"/>
    <col min="1027" max="1030" width="21.85546875" style="1" bestFit="1" customWidth="1"/>
    <col min="1031" max="1281" width="11.42578125" style="1"/>
    <col min="1282" max="1282" width="73.85546875" style="1" customWidth="1"/>
    <col min="1283" max="1286" width="21.85546875" style="1" bestFit="1" customWidth="1"/>
    <col min="1287" max="1537" width="11.42578125" style="1"/>
    <col min="1538" max="1538" width="73.85546875" style="1" customWidth="1"/>
    <col min="1539" max="1542" width="21.85546875" style="1" bestFit="1" customWidth="1"/>
    <col min="1543" max="1793" width="11.42578125" style="1"/>
    <col min="1794" max="1794" width="73.85546875" style="1" customWidth="1"/>
    <col min="1795" max="1798" width="21.85546875" style="1" bestFit="1" customWidth="1"/>
    <col min="1799" max="2049" width="11.42578125" style="1"/>
    <col min="2050" max="2050" width="73.85546875" style="1" customWidth="1"/>
    <col min="2051" max="2054" width="21.85546875" style="1" bestFit="1" customWidth="1"/>
    <col min="2055" max="2305" width="11.42578125" style="1"/>
    <col min="2306" max="2306" width="73.85546875" style="1" customWidth="1"/>
    <col min="2307" max="2310" width="21.85546875" style="1" bestFit="1" customWidth="1"/>
    <col min="2311" max="2561" width="11.42578125" style="1"/>
    <col min="2562" max="2562" width="73.85546875" style="1" customWidth="1"/>
    <col min="2563" max="2566" width="21.85546875" style="1" bestFit="1" customWidth="1"/>
    <col min="2567" max="2817" width="11.42578125" style="1"/>
    <col min="2818" max="2818" width="73.85546875" style="1" customWidth="1"/>
    <col min="2819" max="2822" width="21.85546875" style="1" bestFit="1" customWidth="1"/>
    <col min="2823" max="3073" width="11.42578125" style="1"/>
    <col min="3074" max="3074" width="73.85546875" style="1" customWidth="1"/>
    <col min="3075" max="3078" width="21.85546875" style="1" bestFit="1" customWidth="1"/>
    <col min="3079" max="3329" width="11.42578125" style="1"/>
    <col min="3330" max="3330" width="73.85546875" style="1" customWidth="1"/>
    <col min="3331" max="3334" width="21.85546875" style="1" bestFit="1" customWidth="1"/>
    <col min="3335" max="3585" width="11.42578125" style="1"/>
    <col min="3586" max="3586" width="73.85546875" style="1" customWidth="1"/>
    <col min="3587" max="3590" width="21.85546875" style="1" bestFit="1" customWidth="1"/>
    <col min="3591" max="3841" width="11.42578125" style="1"/>
    <col min="3842" max="3842" width="73.85546875" style="1" customWidth="1"/>
    <col min="3843" max="3846" width="21.85546875" style="1" bestFit="1" customWidth="1"/>
    <col min="3847" max="4097" width="11.42578125" style="1"/>
    <col min="4098" max="4098" width="73.85546875" style="1" customWidth="1"/>
    <col min="4099" max="4102" width="21.85546875" style="1" bestFit="1" customWidth="1"/>
    <col min="4103" max="4353" width="11.42578125" style="1"/>
    <col min="4354" max="4354" width="73.85546875" style="1" customWidth="1"/>
    <col min="4355" max="4358" width="21.85546875" style="1" bestFit="1" customWidth="1"/>
    <col min="4359" max="4609" width="11.42578125" style="1"/>
    <col min="4610" max="4610" width="73.85546875" style="1" customWidth="1"/>
    <col min="4611" max="4614" width="21.85546875" style="1" bestFit="1" customWidth="1"/>
    <col min="4615" max="4865" width="11.42578125" style="1"/>
    <col min="4866" max="4866" width="73.85546875" style="1" customWidth="1"/>
    <col min="4867" max="4870" width="21.85546875" style="1" bestFit="1" customWidth="1"/>
    <col min="4871" max="5121" width="11.42578125" style="1"/>
    <col min="5122" max="5122" width="73.85546875" style="1" customWidth="1"/>
    <col min="5123" max="5126" width="21.85546875" style="1" bestFit="1" customWidth="1"/>
    <col min="5127" max="5377" width="11.42578125" style="1"/>
    <col min="5378" max="5378" width="73.85546875" style="1" customWidth="1"/>
    <col min="5379" max="5382" width="21.85546875" style="1" bestFit="1" customWidth="1"/>
    <col min="5383" max="5633" width="11.42578125" style="1"/>
    <col min="5634" max="5634" width="73.85546875" style="1" customWidth="1"/>
    <col min="5635" max="5638" width="21.85546875" style="1" bestFit="1" customWidth="1"/>
    <col min="5639" max="5889" width="11.42578125" style="1"/>
    <col min="5890" max="5890" width="73.85546875" style="1" customWidth="1"/>
    <col min="5891" max="5894" width="21.85546875" style="1" bestFit="1" customWidth="1"/>
    <col min="5895" max="6145" width="11.42578125" style="1"/>
    <col min="6146" max="6146" width="73.85546875" style="1" customWidth="1"/>
    <col min="6147" max="6150" width="21.85546875" style="1" bestFit="1" customWidth="1"/>
    <col min="6151" max="6401" width="11.42578125" style="1"/>
    <col min="6402" max="6402" width="73.85546875" style="1" customWidth="1"/>
    <col min="6403" max="6406" width="21.85546875" style="1" bestFit="1" customWidth="1"/>
    <col min="6407" max="6657" width="11.42578125" style="1"/>
    <col min="6658" max="6658" width="73.85546875" style="1" customWidth="1"/>
    <col min="6659" max="6662" width="21.85546875" style="1" bestFit="1" customWidth="1"/>
    <col min="6663" max="6913" width="11.42578125" style="1"/>
    <col min="6914" max="6914" width="73.85546875" style="1" customWidth="1"/>
    <col min="6915" max="6918" width="21.85546875" style="1" bestFit="1" customWidth="1"/>
    <col min="6919" max="7169" width="11.42578125" style="1"/>
    <col min="7170" max="7170" width="73.85546875" style="1" customWidth="1"/>
    <col min="7171" max="7174" width="21.85546875" style="1" bestFit="1" customWidth="1"/>
    <col min="7175" max="7425" width="11.42578125" style="1"/>
    <col min="7426" max="7426" width="73.85546875" style="1" customWidth="1"/>
    <col min="7427" max="7430" width="21.85546875" style="1" bestFit="1" customWidth="1"/>
    <col min="7431" max="7681" width="11.42578125" style="1"/>
    <col min="7682" max="7682" width="73.85546875" style="1" customWidth="1"/>
    <col min="7683" max="7686" width="21.85546875" style="1" bestFit="1" customWidth="1"/>
    <col min="7687" max="7937" width="11.42578125" style="1"/>
    <col min="7938" max="7938" width="73.85546875" style="1" customWidth="1"/>
    <col min="7939" max="7942" width="21.85546875" style="1" bestFit="1" customWidth="1"/>
    <col min="7943" max="8193" width="11.42578125" style="1"/>
    <col min="8194" max="8194" width="73.85546875" style="1" customWidth="1"/>
    <col min="8195" max="8198" width="21.85546875" style="1" bestFit="1" customWidth="1"/>
    <col min="8199" max="8449" width="11.42578125" style="1"/>
    <col min="8450" max="8450" width="73.85546875" style="1" customWidth="1"/>
    <col min="8451" max="8454" width="21.85546875" style="1" bestFit="1" customWidth="1"/>
    <col min="8455" max="8705" width="11.42578125" style="1"/>
    <col min="8706" max="8706" width="73.85546875" style="1" customWidth="1"/>
    <col min="8707" max="8710" width="21.85546875" style="1" bestFit="1" customWidth="1"/>
    <col min="8711" max="8961" width="11.42578125" style="1"/>
    <col min="8962" max="8962" width="73.85546875" style="1" customWidth="1"/>
    <col min="8963" max="8966" width="21.85546875" style="1" bestFit="1" customWidth="1"/>
    <col min="8967" max="9217" width="11.42578125" style="1"/>
    <col min="9218" max="9218" width="73.85546875" style="1" customWidth="1"/>
    <col min="9219" max="9222" width="21.85546875" style="1" bestFit="1" customWidth="1"/>
    <col min="9223" max="9473" width="11.42578125" style="1"/>
    <col min="9474" max="9474" width="73.85546875" style="1" customWidth="1"/>
    <col min="9475" max="9478" width="21.85546875" style="1" bestFit="1" customWidth="1"/>
    <col min="9479" max="9729" width="11.42578125" style="1"/>
    <col min="9730" max="9730" width="73.85546875" style="1" customWidth="1"/>
    <col min="9731" max="9734" width="21.85546875" style="1" bestFit="1" customWidth="1"/>
    <col min="9735" max="9985" width="11.42578125" style="1"/>
    <col min="9986" max="9986" width="73.85546875" style="1" customWidth="1"/>
    <col min="9987" max="9990" width="21.85546875" style="1" bestFit="1" customWidth="1"/>
    <col min="9991" max="10241" width="11.42578125" style="1"/>
    <col min="10242" max="10242" width="73.85546875" style="1" customWidth="1"/>
    <col min="10243" max="10246" width="21.85546875" style="1" bestFit="1" customWidth="1"/>
    <col min="10247" max="10497" width="11.42578125" style="1"/>
    <col min="10498" max="10498" width="73.85546875" style="1" customWidth="1"/>
    <col min="10499" max="10502" width="21.85546875" style="1" bestFit="1" customWidth="1"/>
    <col min="10503" max="10753" width="11.42578125" style="1"/>
    <col min="10754" max="10754" width="73.85546875" style="1" customWidth="1"/>
    <col min="10755" max="10758" width="21.85546875" style="1" bestFit="1" customWidth="1"/>
    <col min="10759" max="11009" width="11.42578125" style="1"/>
    <col min="11010" max="11010" width="73.85546875" style="1" customWidth="1"/>
    <col min="11011" max="11014" width="21.85546875" style="1" bestFit="1" customWidth="1"/>
    <col min="11015" max="11265" width="11.42578125" style="1"/>
    <col min="11266" max="11266" width="73.85546875" style="1" customWidth="1"/>
    <col min="11267" max="11270" width="21.85546875" style="1" bestFit="1" customWidth="1"/>
    <col min="11271" max="11521" width="11.42578125" style="1"/>
    <col min="11522" max="11522" width="73.85546875" style="1" customWidth="1"/>
    <col min="11523" max="11526" width="21.85546875" style="1" bestFit="1" customWidth="1"/>
    <col min="11527" max="11777" width="11.42578125" style="1"/>
    <col min="11778" max="11778" width="73.85546875" style="1" customWidth="1"/>
    <col min="11779" max="11782" width="21.85546875" style="1" bestFit="1" customWidth="1"/>
    <col min="11783" max="12033" width="11.42578125" style="1"/>
    <col min="12034" max="12034" width="73.85546875" style="1" customWidth="1"/>
    <col min="12035" max="12038" width="21.85546875" style="1" bestFit="1" customWidth="1"/>
    <col min="12039" max="12289" width="11.42578125" style="1"/>
    <col min="12290" max="12290" width="73.85546875" style="1" customWidth="1"/>
    <col min="12291" max="12294" width="21.85546875" style="1" bestFit="1" customWidth="1"/>
    <col min="12295" max="12545" width="11.42578125" style="1"/>
    <col min="12546" max="12546" width="73.85546875" style="1" customWidth="1"/>
    <col min="12547" max="12550" width="21.85546875" style="1" bestFit="1" customWidth="1"/>
    <col min="12551" max="12801" width="11.42578125" style="1"/>
    <col min="12802" max="12802" width="73.85546875" style="1" customWidth="1"/>
    <col min="12803" max="12806" width="21.85546875" style="1" bestFit="1" customWidth="1"/>
    <col min="12807" max="13057" width="11.42578125" style="1"/>
    <col min="13058" max="13058" width="73.85546875" style="1" customWidth="1"/>
    <col min="13059" max="13062" width="21.85546875" style="1" bestFit="1" customWidth="1"/>
    <col min="13063" max="13313" width="11.42578125" style="1"/>
    <col min="13314" max="13314" width="73.85546875" style="1" customWidth="1"/>
    <col min="13315" max="13318" width="21.85546875" style="1" bestFit="1" customWidth="1"/>
    <col min="13319" max="13569" width="11.42578125" style="1"/>
    <col min="13570" max="13570" width="73.85546875" style="1" customWidth="1"/>
    <col min="13571" max="13574" width="21.85546875" style="1" bestFit="1" customWidth="1"/>
    <col min="13575" max="13825" width="11.42578125" style="1"/>
    <col min="13826" max="13826" width="73.85546875" style="1" customWidth="1"/>
    <col min="13827" max="13830" width="21.85546875" style="1" bestFit="1" customWidth="1"/>
    <col min="13831" max="14081" width="11.42578125" style="1"/>
    <col min="14082" max="14082" width="73.85546875" style="1" customWidth="1"/>
    <col min="14083" max="14086" width="21.85546875" style="1" bestFit="1" customWidth="1"/>
    <col min="14087" max="14337" width="11.42578125" style="1"/>
    <col min="14338" max="14338" width="73.85546875" style="1" customWidth="1"/>
    <col min="14339" max="14342" width="21.85546875" style="1" bestFit="1" customWidth="1"/>
    <col min="14343" max="14593" width="11.42578125" style="1"/>
    <col min="14594" max="14594" width="73.85546875" style="1" customWidth="1"/>
    <col min="14595" max="14598" width="21.85546875" style="1" bestFit="1" customWidth="1"/>
    <col min="14599" max="14849" width="11.42578125" style="1"/>
    <col min="14850" max="14850" width="73.85546875" style="1" customWidth="1"/>
    <col min="14851" max="14854" width="21.85546875" style="1" bestFit="1" customWidth="1"/>
    <col min="14855" max="15105" width="11.42578125" style="1"/>
    <col min="15106" max="15106" width="73.85546875" style="1" customWidth="1"/>
    <col min="15107" max="15110" width="21.85546875" style="1" bestFit="1" customWidth="1"/>
    <col min="15111" max="15361" width="11.42578125" style="1"/>
    <col min="15362" max="15362" width="73.85546875" style="1" customWidth="1"/>
    <col min="15363" max="15366" width="21.85546875" style="1" bestFit="1" customWidth="1"/>
    <col min="15367" max="15617" width="11.42578125" style="1"/>
    <col min="15618" max="15618" width="73.85546875" style="1" customWidth="1"/>
    <col min="15619" max="15622" width="21.85546875" style="1" bestFit="1" customWidth="1"/>
    <col min="15623" max="15873" width="11.42578125" style="1"/>
    <col min="15874" max="15874" width="73.85546875" style="1" customWidth="1"/>
    <col min="15875" max="15878" width="21.85546875" style="1" bestFit="1" customWidth="1"/>
    <col min="15879" max="16129" width="11.42578125" style="1"/>
    <col min="16130" max="16130" width="73.85546875" style="1" customWidth="1"/>
    <col min="16131" max="16134" width="21.85546875" style="1" bestFit="1" customWidth="1"/>
    <col min="16135" max="16384" width="11.42578125" style="1"/>
  </cols>
  <sheetData>
    <row r="1" spans="1:8" x14ac:dyDescent="0.2">
      <c r="A1" s="20" t="s">
        <v>0</v>
      </c>
      <c r="B1" s="20"/>
      <c r="C1" s="20"/>
      <c r="D1" s="20"/>
      <c r="E1" s="20"/>
      <c r="F1" s="20"/>
    </row>
    <row r="2" spans="1:8" x14ac:dyDescent="0.2">
      <c r="A2" s="20"/>
      <c r="B2" s="20"/>
      <c r="C2" s="20"/>
      <c r="D2" s="20"/>
      <c r="E2" s="20"/>
      <c r="F2" s="20"/>
    </row>
    <row r="3" spans="1:8" x14ac:dyDescent="0.2">
      <c r="A3" s="20" t="s">
        <v>148</v>
      </c>
      <c r="B3" s="20"/>
      <c r="C3" s="20"/>
      <c r="D3" s="20"/>
      <c r="E3" s="20"/>
      <c r="F3" s="20"/>
    </row>
    <row r="4" spans="1:8" x14ac:dyDescent="0.2">
      <c r="A4" s="20"/>
      <c r="B4" s="20"/>
      <c r="C4" s="20"/>
      <c r="D4" s="20"/>
      <c r="E4" s="20"/>
      <c r="F4" s="20"/>
    </row>
    <row r="5" spans="1:8" ht="13.5" x14ac:dyDescent="0.2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1:8" ht="16.5" x14ac:dyDescent="0.2">
      <c r="A6" s="21"/>
      <c r="B6" s="21"/>
      <c r="C6" s="21"/>
      <c r="D6" s="21"/>
      <c r="E6" s="21"/>
      <c r="F6" s="21"/>
    </row>
    <row r="7" spans="1:8" ht="13.5" x14ac:dyDescent="0.2">
      <c r="A7" s="3"/>
      <c r="B7" s="3"/>
      <c r="C7" s="4"/>
      <c r="D7" s="4">
        <v>0</v>
      </c>
      <c r="E7" s="4">
        <v>0</v>
      </c>
      <c r="F7" s="4">
        <v>0</v>
      </c>
    </row>
    <row r="8" spans="1:8" ht="16.5" x14ac:dyDescent="0.2">
      <c r="A8" s="21" t="s">
        <v>178</v>
      </c>
      <c r="B8" s="21"/>
      <c r="C8" s="21"/>
      <c r="D8" s="21"/>
      <c r="E8" s="21"/>
      <c r="F8" s="21"/>
    </row>
    <row r="9" spans="1:8" ht="13.5" x14ac:dyDescent="0.2">
      <c r="A9" s="3"/>
      <c r="B9" s="3"/>
      <c r="C9" s="4">
        <v>0</v>
      </c>
      <c r="D9" s="4">
        <v>0</v>
      </c>
      <c r="E9" s="4">
        <v>0</v>
      </c>
      <c r="F9" s="4">
        <v>0</v>
      </c>
    </row>
    <row r="10" spans="1:8" ht="16.5" x14ac:dyDescent="0.2">
      <c r="A10" s="19" t="s">
        <v>213</v>
      </c>
      <c r="B10" s="19"/>
      <c r="C10" s="9">
        <f>SUM(C9)</f>
        <v>0</v>
      </c>
      <c r="D10" s="9">
        <f t="shared" ref="D10:F10" si="0">SUM(D9)</f>
        <v>0</v>
      </c>
      <c r="E10" s="9">
        <f t="shared" si="0"/>
        <v>0</v>
      </c>
      <c r="F10" s="9">
        <f t="shared" si="0"/>
        <v>0</v>
      </c>
    </row>
    <row r="11" spans="1:8" ht="13.5" x14ac:dyDescent="0.2">
      <c r="A11" s="3" t="s">
        <v>7</v>
      </c>
      <c r="B11" s="3" t="s">
        <v>8</v>
      </c>
      <c r="C11" s="4">
        <v>60745646</v>
      </c>
      <c r="D11" s="4">
        <v>0</v>
      </c>
      <c r="E11" s="4">
        <v>0</v>
      </c>
      <c r="F11" s="4">
        <v>0</v>
      </c>
    </row>
    <row r="12" spans="1:8" ht="16.5" x14ac:dyDescent="0.2">
      <c r="A12" s="19" t="s">
        <v>9</v>
      </c>
      <c r="B12" s="19"/>
      <c r="C12" s="9">
        <f>SUM(C11)</f>
        <v>60745646</v>
      </c>
      <c r="D12" s="9">
        <f t="shared" ref="D12:F12" si="1">SUM(D11)</f>
        <v>0</v>
      </c>
      <c r="E12" s="9">
        <f t="shared" si="1"/>
        <v>0</v>
      </c>
      <c r="F12" s="9">
        <f t="shared" si="1"/>
        <v>0</v>
      </c>
    </row>
    <row r="13" spans="1:8" ht="16.5" x14ac:dyDescent="0.2">
      <c r="A13" s="22" t="s">
        <v>10</v>
      </c>
      <c r="B13" s="22"/>
      <c r="C13" s="10">
        <f>+C10+C12</f>
        <v>60745646</v>
      </c>
      <c r="D13" s="10">
        <f t="shared" ref="D13:F13" si="2">+D10+D12</f>
        <v>0</v>
      </c>
      <c r="E13" s="10">
        <f t="shared" si="2"/>
        <v>0</v>
      </c>
      <c r="F13" s="10">
        <f t="shared" si="2"/>
        <v>0</v>
      </c>
    </row>
    <row r="14" spans="1:8" ht="16.5" x14ac:dyDescent="0.2">
      <c r="A14" s="22" t="s">
        <v>214</v>
      </c>
      <c r="B14" s="22"/>
      <c r="C14" s="22"/>
      <c r="D14" s="22"/>
      <c r="E14" s="22"/>
      <c r="F14" s="22"/>
    </row>
    <row r="15" spans="1:8" ht="13.5" x14ac:dyDescent="0.2">
      <c r="A15" s="3"/>
      <c r="B15" s="3"/>
      <c r="C15" s="4"/>
      <c r="D15" s="4">
        <v>0</v>
      </c>
      <c r="E15" s="4">
        <v>0</v>
      </c>
      <c r="F15" s="4">
        <v>0</v>
      </c>
      <c r="H15" s="23"/>
    </row>
    <row r="16" spans="1:8" ht="16.5" x14ac:dyDescent="0.2">
      <c r="A16" s="19" t="s">
        <v>213</v>
      </c>
      <c r="B16" s="19"/>
      <c r="C16" s="9">
        <f>SUM(C14:C15)</f>
        <v>0</v>
      </c>
      <c r="D16" s="9">
        <f>SUM(D14:D15)</f>
        <v>0</v>
      </c>
      <c r="E16" s="9">
        <f>SUM(E14:E15)</f>
        <v>0</v>
      </c>
      <c r="F16" s="9">
        <f>SUM(F14:F15)</f>
        <v>0</v>
      </c>
    </row>
    <row r="17" spans="1:8" ht="13.5" x14ac:dyDescent="0.2">
      <c r="A17" s="3" t="s">
        <v>11</v>
      </c>
      <c r="B17" s="3" t="s">
        <v>12</v>
      </c>
      <c r="C17" s="4">
        <v>81000</v>
      </c>
      <c r="D17" s="4">
        <v>0</v>
      </c>
      <c r="E17" s="4">
        <v>0</v>
      </c>
      <c r="F17" s="4">
        <v>0</v>
      </c>
    </row>
    <row r="18" spans="1:8" ht="13.5" x14ac:dyDescent="0.2">
      <c r="A18" s="3" t="s">
        <v>13</v>
      </c>
      <c r="B18" s="3" t="s">
        <v>14</v>
      </c>
      <c r="C18" s="4">
        <v>13635</v>
      </c>
      <c r="D18" s="4">
        <v>0</v>
      </c>
      <c r="E18" s="4">
        <v>0</v>
      </c>
      <c r="F18" s="4">
        <v>0</v>
      </c>
      <c r="G18" s="24" t="s">
        <v>215</v>
      </c>
      <c r="H18" s="25"/>
    </row>
    <row r="19" spans="1:8" ht="47.25" customHeight="1" x14ac:dyDescent="0.2">
      <c r="A19" s="3" t="s">
        <v>15</v>
      </c>
      <c r="B19" s="5" t="s">
        <v>16</v>
      </c>
      <c r="C19" s="4">
        <v>95500</v>
      </c>
      <c r="D19" s="4">
        <v>0</v>
      </c>
      <c r="E19" s="4">
        <v>0</v>
      </c>
      <c r="F19" s="4">
        <v>0</v>
      </c>
      <c r="G19" s="24" t="s">
        <v>215</v>
      </c>
      <c r="H19" s="25"/>
    </row>
    <row r="20" spans="1:8" ht="13.5" x14ac:dyDescent="0.2">
      <c r="A20" s="3" t="s">
        <v>17</v>
      </c>
      <c r="B20" s="3" t="s">
        <v>18</v>
      </c>
      <c r="C20" s="4">
        <v>136480</v>
      </c>
      <c r="D20" s="4">
        <v>0</v>
      </c>
      <c r="E20" s="4">
        <v>0</v>
      </c>
      <c r="F20" s="4">
        <v>0</v>
      </c>
      <c r="G20" s="24" t="s">
        <v>215</v>
      </c>
      <c r="H20" s="25"/>
    </row>
    <row r="21" spans="1:8" ht="13.5" x14ac:dyDescent="0.2">
      <c r="A21" s="3" t="s">
        <v>19</v>
      </c>
      <c r="B21" s="3" t="s">
        <v>20</v>
      </c>
      <c r="C21" s="4">
        <f>340000</f>
        <v>340000</v>
      </c>
      <c r="D21" s="4">
        <v>0</v>
      </c>
      <c r="E21" s="4">
        <v>0</v>
      </c>
      <c r="F21" s="4">
        <v>0</v>
      </c>
    </row>
    <row r="22" spans="1:8" ht="13.5" x14ac:dyDescent="0.2">
      <c r="A22" s="3" t="s">
        <v>21</v>
      </c>
      <c r="B22" s="3" t="s">
        <v>145</v>
      </c>
      <c r="C22" s="4">
        <v>3500</v>
      </c>
      <c r="D22" s="4">
        <v>0</v>
      </c>
      <c r="E22" s="4">
        <v>0</v>
      </c>
      <c r="F22" s="4">
        <v>0</v>
      </c>
    </row>
    <row r="23" spans="1:8" ht="13.5" x14ac:dyDescent="0.2">
      <c r="A23" s="3" t="s">
        <v>22</v>
      </c>
      <c r="B23" s="3" t="s">
        <v>23</v>
      </c>
      <c r="C23" s="4">
        <v>22000</v>
      </c>
      <c r="D23" s="4">
        <v>0</v>
      </c>
      <c r="E23" s="4">
        <v>0</v>
      </c>
      <c r="F23" s="4">
        <v>0</v>
      </c>
    </row>
    <row r="24" spans="1:8" ht="13.5" x14ac:dyDescent="0.2">
      <c r="A24" s="3" t="s">
        <v>24</v>
      </c>
      <c r="B24" s="3" t="s">
        <v>25</v>
      </c>
      <c r="C24" s="4">
        <f>1600000</f>
        <v>1600000</v>
      </c>
      <c r="D24" s="4">
        <v>0</v>
      </c>
      <c r="E24" s="4">
        <v>0</v>
      </c>
      <c r="F24" s="4">
        <v>0</v>
      </c>
    </row>
    <row r="25" spans="1:8" ht="13.5" x14ac:dyDescent="0.2">
      <c r="A25" s="3" t="s">
        <v>26</v>
      </c>
      <c r="B25" s="3" t="s">
        <v>27</v>
      </c>
      <c r="C25" s="4">
        <v>10000</v>
      </c>
      <c r="D25" s="4">
        <v>0</v>
      </c>
      <c r="E25" s="4">
        <v>0</v>
      </c>
      <c r="F25" s="4">
        <v>0</v>
      </c>
    </row>
    <row r="26" spans="1:8" ht="37.5" customHeight="1" x14ac:dyDescent="0.2">
      <c r="A26" s="3" t="s">
        <v>28</v>
      </c>
      <c r="B26" s="5" t="s">
        <v>29</v>
      </c>
      <c r="C26" s="4">
        <v>5000</v>
      </c>
      <c r="D26" s="4">
        <v>0</v>
      </c>
      <c r="E26" s="4">
        <v>0</v>
      </c>
      <c r="F26" s="4">
        <v>0</v>
      </c>
    </row>
    <row r="27" spans="1:8" ht="13.5" x14ac:dyDescent="0.2">
      <c r="A27" s="3" t="s">
        <v>30</v>
      </c>
      <c r="B27" s="3" t="s">
        <v>31</v>
      </c>
      <c r="C27" s="4">
        <v>3000</v>
      </c>
      <c r="D27" s="4">
        <v>0</v>
      </c>
      <c r="E27" s="4">
        <v>0</v>
      </c>
      <c r="F27" s="4">
        <v>0</v>
      </c>
    </row>
    <row r="28" spans="1:8" ht="13.5" x14ac:dyDescent="0.2">
      <c r="A28" s="3" t="s">
        <v>32</v>
      </c>
      <c r="B28" s="3" t="s">
        <v>33</v>
      </c>
      <c r="C28" s="4">
        <v>200000</v>
      </c>
      <c r="D28" s="4">
        <v>0</v>
      </c>
      <c r="E28" s="4">
        <v>0</v>
      </c>
      <c r="F28" s="4">
        <v>0</v>
      </c>
    </row>
    <row r="29" spans="1:8" ht="13.5" x14ac:dyDescent="0.2">
      <c r="A29" s="3" t="s">
        <v>34</v>
      </c>
      <c r="B29" s="3" t="s">
        <v>35</v>
      </c>
      <c r="C29" s="4">
        <v>147000</v>
      </c>
      <c r="D29" s="4">
        <v>0</v>
      </c>
      <c r="E29" s="4">
        <v>0</v>
      </c>
      <c r="F29" s="4">
        <v>0</v>
      </c>
    </row>
    <row r="30" spans="1:8" ht="13.5" x14ac:dyDescent="0.2">
      <c r="A30" s="3" t="s">
        <v>36</v>
      </c>
      <c r="B30" s="3" t="s">
        <v>37</v>
      </c>
      <c r="C30" s="4">
        <v>24000</v>
      </c>
      <c r="D30" s="4">
        <v>0</v>
      </c>
      <c r="E30" s="4">
        <v>0</v>
      </c>
      <c r="F30" s="4">
        <v>0</v>
      </c>
    </row>
    <row r="31" spans="1:8" ht="13.5" x14ac:dyDescent="0.2">
      <c r="A31" s="3" t="s">
        <v>38</v>
      </c>
      <c r="B31" s="3" t="s">
        <v>39</v>
      </c>
      <c r="C31" s="4">
        <v>5000</v>
      </c>
      <c r="D31" s="4">
        <v>0</v>
      </c>
      <c r="E31" s="4">
        <v>0</v>
      </c>
      <c r="F31" s="4">
        <v>0</v>
      </c>
    </row>
    <row r="32" spans="1:8" ht="13.5" x14ac:dyDescent="0.2">
      <c r="A32" s="3" t="s">
        <v>40</v>
      </c>
      <c r="B32" s="3" t="s">
        <v>41</v>
      </c>
      <c r="C32" s="4">
        <v>40000</v>
      </c>
      <c r="D32" s="4">
        <v>0</v>
      </c>
      <c r="E32" s="4">
        <v>0</v>
      </c>
      <c r="F32" s="4">
        <v>0</v>
      </c>
    </row>
    <row r="33" spans="1:6" ht="13.5" x14ac:dyDescent="0.2">
      <c r="A33" s="3" t="s">
        <v>42</v>
      </c>
      <c r="B33" s="3" t="s">
        <v>43</v>
      </c>
      <c r="C33" s="4">
        <v>6500</v>
      </c>
      <c r="D33" s="4">
        <v>0</v>
      </c>
      <c r="E33" s="4">
        <v>0</v>
      </c>
      <c r="F33" s="4">
        <v>0</v>
      </c>
    </row>
    <row r="34" spans="1:6" ht="13.5" x14ac:dyDescent="0.2">
      <c r="A34" s="3" t="s">
        <v>44</v>
      </c>
      <c r="B34" s="3" t="s">
        <v>45</v>
      </c>
      <c r="C34" s="4">
        <v>300000</v>
      </c>
      <c r="D34" s="4">
        <v>0</v>
      </c>
      <c r="E34" s="4">
        <v>0</v>
      </c>
      <c r="F34" s="4">
        <v>0</v>
      </c>
    </row>
    <row r="35" spans="1:6" ht="13.5" x14ac:dyDescent="0.2">
      <c r="A35" s="3" t="s">
        <v>46</v>
      </c>
      <c r="B35" s="3" t="s">
        <v>47</v>
      </c>
      <c r="C35" s="4">
        <v>84000</v>
      </c>
      <c r="D35" s="4">
        <v>0</v>
      </c>
      <c r="E35" s="4">
        <v>0</v>
      </c>
      <c r="F35" s="4">
        <v>0</v>
      </c>
    </row>
    <row r="36" spans="1:6" ht="13.5" x14ac:dyDescent="0.2">
      <c r="A36" s="3" t="s">
        <v>48</v>
      </c>
      <c r="B36" s="3" t="s">
        <v>49</v>
      </c>
      <c r="C36" s="4">
        <v>2500</v>
      </c>
      <c r="D36" s="4">
        <v>0</v>
      </c>
      <c r="E36" s="4">
        <v>0</v>
      </c>
      <c r="F36" s="4">
        <v>0</v>
      </c>
    </row>
    <row r="37" spans="1:6" ht="13.5" x14ac:dyDescent="0.2">
      <c r="A37" s="3" t="s">
        <v>50</v>
      </c>
      <c r="B37" s="5" t="s">
        <v>51</v>
      </c>
      <c r="C37" s="4">
        <f>305000</f>
        <v>305000</v>
      </c>
      <c r="D37" s="4">
        <v>0</v>
      </c>
      <c r="E37" s="4">
        <v>0</v>
      </c>
      <c r="F37" s="4">
        <v>0</v>
      </c>
    </row>
    <row r="38" spans="1:6" ht="13.5" x14ac:dyDescent="0.2">
      <c r="A38" s="3" t="s">
        <v>52</v>
      </c>
      <c r="B38" s="5" t="s">
        <v>53</v>
      </c>
      <c r="C38" s="4">
        <v>5000</v>
      </c>
      <c r="D38" s="4">
        <v>0</v>
      </c>
      <c r="E38" s="4">
        <v>0</v>
      </c>
      <c r="F38" s="4">
        <v>0</v>
      </c>
    </row>
    <row r="39" spans="1:6" ht="13.5" x14ac:dyDescent="0.2">
      <c r="A39" s="3" t="s">
        <v>54</v>
      </c>
      <c r="B39" s="3" t="s">
        <v>55</v>
      </c>
      <c r="C39" s="4">
        <v>11000</v>
      </c>
      <c r="D39" s="4">
        <v>0</v>
      </c>
      <c r="E39" s="4">
        <v>0</v>
      </c>
      <c r="F39" s="4">
        <v>0</v>
      </c>
    </row>
    <row r="40" spans="1:6" ht="13.5" x14ac:dyDescent="0.2">
      <c r="A40" s="3" t="s">
        <v>56</v>
      </c>
      <c r="B40" s="3" t="s">
        <v>57</v>
      </c>
      <c r="C40" s="4">
        <v>29800</v>
      </c>
      <c r="D40" s="4">
        <v>0</v>
      </c>
      <c r="E40" s="4">
        <v>0</v>
      </c>
      <c r="F40" s="4">
        <v>0</v>
      </c>
    </row>
    <row r="41" spans="1:6" ht="13.5" x14ac:dyDescent="0.2">
      <c r="A41" s="3" t="s">
        <v>58</v>
      </c>
      <c r="B41" s="3" t="s">
        <v>59</v>
      </c>
      <c r="C41" s="4">
        <v>8000</v>
      </c>
      <c r="D41" s="4">
        <v>0</v>
      </c>
      <c r="E41" s="4">
        <v>0</v>
      </c>
      <c r="F41" s="4">
        <v>0</v>
      </c>
    </row>
    <row r="42" spans="1:6" ht="13.5" x14ac:dyDescent="0.2">
      <c r="A42" s="3" t="s">
        <v>60</v>
      </c>
      <c r="B42" s="3" t="s">
        <v>61</v>
      </c>
      <c r="C42" s="4">
        <v>385500</v>
      </c>
      <c r="D42" s="4">
        <v>0</v>
      </c>
      <c r="E42" s="4">
        <v>0</v>
      </c>
      <c r="F42" s="4">
        <v>0</v>
      </c>
    </row>
    <row r="43" spans="1:6" ht="13.5" x14ac:dyDescent="0.2">
      <c r="A43" s="3" t="s">
        <v>62</v>
      </c>
      <c r="B43" s="3" t="s">
        <v>63</v>
      </c>
      <c r="C43" s="4">
        <v>390000</v>
      </c>
      <c r="D43" s="4">
        <v>0</v>
      </c>
      <c r="E43" s="4">
        <v>0</v>
      </c>
      <c r="F43" s="4">
        <v>0</v>
      </c>
    </row>
    <row r="44" spans="1:6" ht="13.5" x14ac:dyDescent="0.2">
      <c r="A44" s="3" t="s">
        <v>64</v>
      </c>
      <c r="B44" s="3" t="s">
        <v>65</v>
      </c>
      <c r="C44" s="4">
        <v>37000</v>
      </c>
      <c r="D44" s="4">
        <v>0</v>
      </c>
      <c r="E44" s="4">
        <v>0</v>
      </c>
      <c r="F44" s="4">
        <v>0</v>
      </c>
    </row>
    <row r="45" spans="1:6" ht="13.5" x14ac:dyDescent="0.2">
      <c r="A45" s="3" t="s">
        <v>66</v>
      </c>
      <c r="B45" s="3" t="s">
        <v>67</v>
      </c>
      <c r="C45" s="4">
        <v>12000</v>
      </c>
      <c r="D45" s="4">
        <v>0</v>
      </c>
      <c r="E45" s="4">
        <v>0</v>
      </c>
      <c r="F45" s="4">
        <v>0</v>
      </c>
    </row>
    <row r="46" spans="1:6" ht="13.5" x14ac:dyDescent="0.2">
      <c r="A46" s="3" t="s">
        <v>68</v>
      </c>
      <c r="B46" s="3" t="s">
        <v>69</v>
      </c>
      <c r="C46" s="4">
        <v>4000</v>
      </c>
      <c r="D46" s="4">
        <v>0</v>
      </c>
      <c r="E46" s="4">
        <v>0</v>
      </c>
      <c r="F46" s="4">
        <v>0</v>
      </c>
    </row>
    <row r="47" spans="1:6" ht="13.5" x14ac:dyDescent="0.2">
      <c r="A47" s="3" t="s">
        <v>70</v>
      </c>
      <c r="B47" s="5" t="s">
        <v>71</v>
      </c>
      <c r="C47" s="4">
        <v>4000</v>
      </c>
      <c r="D47" s="4">
        <v>0</v>
      </c>
      <c r="E47" s="4">
        <v>0</v>
      </c>
      <c r="F47" s="4">
        <v>0</v>
      </c>
    </row>
    <row r="48" spans="1:6" ht="13.5" x14ac:dyDescent="0.2">
      <c r="A48" s="3" t="s">
        <v>72</v>
      </c>
      <c r="B48" s="3" t="s">
        <v>73</v>
      </c>
      <c r="C48" s="4">
        <v>105000</v>
      </c>
      <c r="D48" s="4">
        <v>0</v>
      </c>
      <c r="E48" s="4">
        <v>0</v>
      </c>
      <c r="F48" s="4">
        <v>0</v>
      </c>
    </row>
    <row r="49" spans="1:6" ht="13.5" x14ac:dyDescent="0.2">
      <c r="A49" s="3" t="s">
        <v>74</v>
      </c>
      <c r="B49" s="5" t="s">
        <v>75</v>
      </c>
      <c r="C49" s="4">
        <v>82000</v>
      </c>
      <c r="D49" s="4">
        <v>0</v>
      </c>
      <c r="E49" s="4">
        <v>0</v>
      </c>
      <c r="F49" s="4">
        <v>0</v>
      </c>
    </row>
    <row r="50" spans="1:6" ht="27" x14ac:dyDescent="0.2">
      <c r="A50" s="3" t="s">
        <v>76</v>
      </c>
      <c r="B50" s="5" t="s">
        <v>77</v>
      </c>
      <c r="C50" s="4">
        <v>11500</v>
      </c>
      <c r="D50" s="4">
        <v>0</v>
      </c>
      <c r="E50" s="4">
        <v>0</v>
      </c>
      <c r="F50" s="4">
        <v>0</v>
      </c>
    </row>
    <row r="51" spans="1:6" ht="27" x14ac:dyDescent="0.2">
      <c r="A51" s="3" t="s">
        <v>78</v>
      </c>
      <c r="B51" s="5" t="s">
        <v>79</v>
      </c>
      <c r="C51" s="4">
        <v>33687</v>
      </c>
      <c r="D51" s="4">
        <v>0</v>
      </c>
      <c r="E51" s="4">
        <v>0</v>
      </c>
      <c r="F51" s="4">
        <v>0</v>
      </c>
    </row>
    <row r="52" spans="1:6" ht="13.5" x14ac:dyDescent="0.2">
      <c r="A52" s="3" t="s">
        <v>80</v>
      </c>
      <c r="B52" s="3" t="s">
        <v>81</v>
      </c>
      <c r="C52" s="4">
        <v>15000</v>
      </c>
      <c r="D52" s="4">
        <v>0</v>
      </c>
      <c r="E52" s="4">
        <v>0</v>
      </c>
      <c r="F52" s="4">
        <v>0</v>
      </c>
    </row>
    <row r="53" spans="1:6" ht="13.5" x14ac:dyDescent="0.2">
      <c r="A53" s="3" t="s">
        <v>82</v>
      </c>
      <c r="B53" s="3" t="s">
        <v>83</v>
      </c>
      <c r="C53" s="4">
        <v>81500</v>
      </c>
      <c r="D53" s="4">
        <v>0</v>
      </c>
      <c r="E53" s="4">
        <v>0</v>
      </c>
      <c r="F53" s="4">
        <v>0</v>
      </c>
    </row>
    <row r="54" spans="1:6" ht="13.5" x14ac:dyDescent="0.2">
      <c r="A54" s="16" t="s">
        <v>84</v>
      </c>
      <c r="B54" s="16"/>
      <c r="C54" s="11">
        <f>SUM(C17:C53)</f>
        <v>4639102</v>
      </c>
      <c r="D54" s="11">
        <f>SUM(D17:D53)</f>
        <v>0</v>
      </c>
      <c r="E54" s="11">
        <f>SUM(E17:E53)</f>
        <v>0</v>
      </c>
      <c r="F54" s="11">
        <f>SUM(F17:F53)</f>
        <v>0</v>
      </c>
    </row>
    <row r="55" spans="1:6" ht="13.5" x14ac:dyDescent="0.2">
      <c r="A55" s="3" t="s">
        <v>85</v>
      </c>
      <c r="B55" s="3" t="s">
        <v>86</v>
      </c>
      <c r="C55" s="4">
        <v>2666000</v>
      </c>
      <c r="D55" s="4">
        <v>0</v>
      </c>
      <c r="E55" s="4">
        <v>0</v>
      </c>
      <c r="F55" s="4">
        <v>0</v>
      </c>
    </row>
    <row r="56" spans="1:6" ht="13.5" x14ac:dyDescent="0.2">
      <c r="A56" s="3" t="s">
        <v>146</v>
      </c>
      <c r="B56" s="3" t="s">
        <v>147</v>
      </c>
      <c r="C56" s="4">
        <v>18000</v>
      </c>
      <c r="D56" s="4">
        <v>0</v>
      </c>
      <c r="E56" s="4">
        <v>0</v>
      </c>
      <c r="F56" s="4">
        <v>0</v>
      </c>
    </row>
    <row r="57" spans="1:6" ht="27" x14ac:dyDescent="0.2">
      <c r="A57" s="3" t="s">
        <v>87</v>
      </c>
      <c r="B57" s="5" t="s">
        <v>88</v>
      </c>
      <c r="C57" s="4">
        <v>4500</v>
      </c>
      <c r="D57" s="4">
        <v>0</v>
      </c>
      <c r="E57" s="4">
        <v>0</v>
      </c>
      <c r="F57" s="4">
        <v>0</v>
      </c>
    </row>
    <row r="58" spans="1:6" ht="27" x14ac:dyDescent="0.2">
      <c r="A58" s="3" t="s">
        <v>89</v>
      </c>
      <c r="B58" s="5" t="s">
        <v>90</v>
      </c>
      <c r="C58" s="4">
        <v>1100000</v>
      </c>
      <c r="D58" s="4">
        <v>0</v>
      </c>
      <c r="E58" s="4">
        <v>0</v>
      </c>
      <c r="F58" s="4">
        <v>0</v>
      </c>
    </row>
    <row r="59" spans="1:6" ht="13.5" x14ac:dyDescent="0.2">
      <c r="A59" s="3" t="s">
        <v>91</v>
      </c>
      <c r="B59" s="3" t="s">
        <v>92</v>
      </c>
      <c r="C59" s="26">
        <v>990000</v>
      </c>
      <c r="D59" s="4">
        <v>0</v>
      </c>
      <c r="E59" s="4">
        <v>0</v>
      </c>
      <c r="F59" s="4">
        <v>0</v>
      </c>
    </row>
    <row r="60" spans="1:6" ht="13.5" x14ac:dyDescent="0.2">
      <c r="A60" s="3" t="s">
        <v>93</v>
      </c>
      <c r="B60" s="5" t="s">
        <v>94</v>
      </c>
      <c r="C60" s="4">
        <v>74000</v>
      </c>
      <c r="D60" s="4">
        <v>0</v>
      </c>
      <c r="E60" s="4">
        <v>0</v>
      </c>
      <c r="F60" s="4">
        <v>0</v>
      </c>
    </row>
    <row r="61" spans="1:6" ht="13.5" x14ac:dyDescent="0.2">
      <c r="A61" s="3" t="s">
        <v>95</v>
      </c>
      <c r="B61" s="3" t="s">
        <v>96</v>
      </c>
      <c r="C61" s="4">
        <v>912000</v>
      </c>
      <c r="D61" s="4">
        <v>0</v>
      </c>
      <c r="E61" s="4">
        <v>0</v>
      </c>
      <c r="F61" s="4">
        <v>0</v>
      </c>
    </row>
    <row r="62" spans="1:6" ht="13.5" x14ac:dyDescent="0.2">
      <c r="A62" s="3" t="s">
        <v>160</v>
      </c>
      <c r="B62" s="3" t="s">
        <v>216</v>
      </c>
      <c r="C62" s="4">
        <v>75000</v>
      </c>
      <c r="D62" s="4"/>
      <c r="E62" s="4"/>
      <c r="F62" s="4"/>
    </row>
    <row r="63" spans="1:6" ht="27" x14ac:dyDescent="0.2">
      <c r="A63" s="3" t="s">
        <v>97</v>
      </c>
      <c r="B63" s="27" t="s">
        <v>98</v>
      </c>
      <c r="C63" s="4">
        <v>22000</v>
      </c>
      <c r="D63" s="4">
        <v>0</v>
      </c>
      <c r="E63" s="4">
        <v>0</v>
      </c>
      <c r="F63" s="4">
        <v>0</v>
      </c>
    </row>
    <row r="64" spans="1:6" ht="13.5" x14ac:dyDescent="0.2">
      <c r="A64" s="3" t="s">
        <v>99</v>
      </c>
      <c r="B64" s="3" t="s">
        <v>100</v>
      </c>
      <c r="C64" s="4">
        <v>1195000</v>
      </c>
      <c r="D64" s="4">
        <v>0</v>
      </c>
      <c r="E64" s="4">
        <v>0</v>
      </c>
      <c r="F64" s="4">
        <v>0</v>
      </c>
    </row>
    <row r="65" spans="1:6" ht="13.5" x14ac:dyDescent="0.2">
      <c r="A65" s="3" t="s">
        <v>101</v>
      </c>
      <c r="B65" s="3" t="s">
        <v>102</v>
      </c>
      <c r="C65" s="4">
        <v>23000</v>
      </c>
      <c r="D65" s="4">
        <v>0</v>
      </c>
      <c r="E65" s="4">
        <v>0</v>
      </c>
      <c r="F65" s="4">
        <v>0</v>
      </c>
    </row>
    <row r="66" spans="1:6" ht="13.5" x14ac:dyDescent="0.2">
      <c r="A66" s="3" t="s">
        <v>103</v>
      </c>
      <c r="B66" s="3" t="s">
        <v>104</v>
      </c>
      <c r="C66" s="4">
        <v>140000</v>
      </c>
      <c r="D66" s="4">
        <v>0</v>
      </c>
      <c r="E66" s="4">
        <v>0</v>
      </c>
      <c r="F66" s="4">
        <v>0</v>
      </c>
    </row>
    <row r="67" spans="1:6" ht="13.5" x14ac:dyDescent="0.2">
      <c r="A67" s="3" t="s">
        <v>105</v>
      </c>
      <c r="B67" s="24" t="s">
        <v>106</v>
      </c>
      <c r="C67" s="4">
        <v>82000</v>
      </c>
      <c r="D67" s="4">
        <v>0</v>
      </c>
      <c r="E67" s="4">
        <v>0</v>
      </c>
      <c r="F67" s="4">
        <v>0</v>
      </c>
    </row>
    <row r="68" spans="1:6" ht="13.5" x14ac:dyDescent="0.2">
      <c r="A68" s="3" t="s">
        <v>107</v>
      </c>
      <c r="B68" s="3" t="s">
        <v>108</v>
      </c>
      <c r="C68" s="28">
        <v>117000</v>
      </c>
      <c r="D68" s="4">
        <v>0</v>
      </c>
      <c r="E68" s="4">
        <v>0</v>
      </c>
      <c r="F68" s="4">
        <v>0</v>
      </c>
    </row>
    <row r="69" spans="1:6" ht="13.5" x14ac:dyDescent="0.2">
      <c r="A69" s="3" t="s">
        <v>109</v>
      </c>
      <c r="B69" s="3" t="s">
        <v>110</v>
      </c>
      <c r="C69" s="28">
        <v>81280</v>
      </c>
      <c r="D69" s="4">
        <v>0</v>
      </c>
      <c r="E69" s="4">
        <v>0</v>
      </c>
      <c r="F69" s="4">
        <v>0</v>
      </c>
    </row>
    <row r="70" spans="1:6" ht="13.5" x14ac:dyDescent="0.2">
      <c r="A70" s="3" t="s">
        <v>111</v>
      </c>
      <c r="B70" s="5" t="s">
        <v>112</v>
      </c>
      <c r="C70" s="28">
        <f>4947000</f>
        <v>4947000</v>
      </c>
      <c r="D70" s="4">
        <v>0</v>
      </c>
      <c r="E70" s="4">
        <v>0</v>
      </c>
      <c r="F70" s="4">
        <v>0</v>
      </c>
    </row>
    <row r="71" spans="1:6" ht="40.5" x14ac:dyDescent="0.2">
      <c r="A71" s="3" t="s">
        <v>113</v>
      </c>
      <c r="B71" s="5" t="s">
        <v>114</v>
      </c>
      <c r="C71" s="28">
        <v>14000</v>
      </c>
      <c r="D71" s="4">
        <v>0</v>
      </c>
      <c r="E71" s="4">
        <v>0</v>
      </c>
      <c r="F71" s="4">
        <v>0</v>
      </c>
    </row>
    <row r="72" spans="1:6" ht="27" x14ac:dyDescent="0.2">
      <c r="A72" s="3" t="s">
        <v>115</v>
      </c>
      <c r="B72" s="5" t="s">
        <v>116</v>
      </c>
      <c r="C72" s="28">
        <v>64000</v>
      </c>
      <c r="D72" s="4">
        <v>0</v>
      </c>
      <c r="E72" s="4">
        <v>0</v>
      </c>
      <c r="F72" s="4">
        <v>0</v>
      </c>
    </row>
    <row r="73" spans="1:6" ht="13.5" x14ac:dyDescent="0.2">
      <c r="A73" s="3" t="s">
        <v>117</v>
      </c>
      <c r="B73" s="3" t="s">
        <v>118</v>
      </c>
      <c r="C73" s="28">
        <v>82000</v>
      </c>
      <c r="D73" s="4">
        <v>0</v>
      </c>
      <c r="E73" s="4">
        <v>0</v>
      </c>
      <c r="F73" s="4">
        <v>0</v>
      </c>
    </row>
    <row r="74" spans="1:6" ht="27" x14ac:dyDescent="0.2">
      <c r="A74" s="3" t="s">
        <v>119</v>
      </c>
      <c r="B74" s="5" t="s">
        <v>120</v>
      </c>
      <c r="C74" s="28">
        <v>4218750</v>
      </c>
      <c r="D74" s="4">
        <v>0</v>
      </c>
      <c r="E74" s="4">
        <v>0</v>
      </c>
      <c r="F74" s="4">
        <v>0</v>
      </c>
    </row>
    <row r="75" spans="1:6" ht="13.5" x14ac:dyDescent="0.2">
      <c r="A75" s="3" t="s">
        <v>121</v>
      </c>
      <c r="B75" s="3" t="s">
        <v>122</v>
      </c>
      <c r="C75" s="28">
        <v>1545000</v>
      </c>
      <c r="D75" s="4">
        <v>0</v>
      </c>
      <c r="E75" s="4">
        <v>0</v>
      </c>
      <c r="F75" s="4">
        <v>0</v>
      </c>
    </row>
    <row r="76" spans="1:6" ht="13.5" x14ac:dyDescent="0.2">
      <c r="A76" s="3" t="s">
        <v>123</v>
      </c>
      <c r="B76" s="3" t="s">
        <v>124</v>
      </c>
      <c r="C76" s="28">
        <v>28500</v>
      </c>
      <c r="D76" s="4">
        <v>0</v>
      </c>
      <c r="E76" s="4">
        <v>0</v>
      </c>
      <c r="F76" s="4">
        <v>0</v>
      </c>
    </row>
    <row r="77" spans="1:6" ht="40.5" x14ac:dyDescent="0.2">
      <c r="A77" s="3" t="s">
        <v>125</v>
      </c>
      <c r="B77" s="5" t="s">
        <v>126</v>
      </c>
      <c r="C77" s="28">
        <v>1100000</v>
      </c>
      <c r="D77" s="4">
        <v>0</v>
      </c>
      <c r="E77" s="4">
        <v>0</v>
      </c>
      <c r="F77" s="4">
        <v>0</v>
      </c>
    </row>
    <row r="78" spans="1:6" ht="27" x14ac:dyDescent="0.2">
      <c r="A78" s="3" t="s">
        <v>127</v>
      </c>
      <c r="B78" s="5" t="s">
        <v>128</v>
      </c>
      <c r="C78" s="28">
        <v>18000</v>
      </c>
      <c r="D78" s="4">
        <v>0</v>
      </c>
      <c r="E78" s="4">
        <v>0</v>
      </c>
      <c r="F78" s="4">
        <v>0</v>
      </c>
    </row>
    <row r="79" spans="1:6" ht="13.5" x14ac:dyDescent="0.2">
      <c r="A79" s="3" t="s">
        <v>129</v>
      </c>
      <c r="B79" s="3" t="s">
        <v>130</v>
      </c>
      <c r="C79" s="28">
        <v>36000</v>
      </c>
      <c r="D79" s="4">
        <v>0</v>
      </c>
      <c r="E79" s="4">
        <v>0</v>
      </c>
      <c r="F79" s="4">
        <v>0</v>
      </c>
    </row>
    <row r="80" spans="1:6" ht="13.5" x14ac:dyDescent="0.2">
      <c r="A80" s="3" t="s">
        <v>131</v>
      </c>
      <c r="B80" s="3" t="s">
        <v>132</v>
      </c>
      <c r="C80" s="28">
        <v>31000</v>
      </c>
      <c r="D80" s="4">
        <v>0</v>
      </c>
      <c r="E80" s="4">
        <v>0</v>
      </c>
      <c r="F80" s="4">
        <v>0</v>
      </c>
    </row>
    <row r="81" spans="1:6" ht="13.5" x14ac:dyDescent="0.2">
      <c r="A81" s="3" t="s">
        <v>133</v>
      </c>
      <c r="B81" s="3" t="s">
        <v>134</v>
      </c>
      <c r="C81" s="28">
        <v>93000</v>
      </c>
      <c r="D81" s="4">
        <v>0</v>
      </c>
      <c r="E81" s="4">
        <v>0</v>
      </c>
      <c r="F81" s="4">
        <v>0</v>
      </c>
    </row>
    <row r="82" spans="1:6" ht="13.5" x14ac:dyDescent="0.2">
      <c r="A82" s="3" t="s">
        <v>150</v>
      </c>
      <c r="B82" s="3" t="s">
        <v>151</v>
      </c>
      <c r="C82" s="28">
        <v>65000</v>
      </c>
      <c r="D82" s="4"/>
      <c r="E82" s="4"/>
      <c r="F82" s="4"/>
    </row>
    <row r="83" spans="1:6" ht="13.5" x14ac:dyDescent="0.2">
      <c r="A83" s="3" t="s">
        <v>7</v>
      </c>
      <c r="B83" s="3" t="s">
        <v>8</v>
      </c>
      <c r="C83" s="28">
        <v>29787970</v>
      </c>
      <c r="D83" s="4">
        <v>0</v>
      </c>
      <c r="E83" s="4">
        <v>0</v>
      </c>
      <c r="F83" s="4">
        <v>0</v>
      </c>
    </row>
    <row r="84" spans="1:6" ht="13.5" x14ac:dyDescent="0.2">
      <c r="A84" s="3" t="s">
        <v>135</v>
      </c>
      <c r="B84" s="3" t="s">
        <v>136</v>
      </c>
      <c r="C84" s="28">
        <v>37500</v>
      </c>
      <c r="D84" s="4">
        <v>0</v>
      </c>
      <c r="E84" s="4">
        <v>0</v>
      </c>
      <c r="F84" s="4">
        <v>0</v>
      </c>
    </row>
    <row r="85" spans="1:6" ht="13.5" x14ac:dyDescent="0.2">
      <c r="A85" s="3" t="s">
        <v>137</v>
      </c>
      <c r="B85" s="3" t="s">
        <v>138</v>
      </c>
      <c r="C85" s="28">
        <v>35000</v>
      </c>
      <c r="D85" s="4">
        <v>0</v>
      </c>
      <c r="E85" s="4">
        <v>0</v>
      </c>
      <c r="F85" s="4">
        <v>0</v>
      </c>
    </row>
    <row r="86" spans="1:6" ht="13.5" x14ac:dyDescent="0.2">
      <c r="A86" s="3" t="s">
        <v>139</v>
      </c>
      <c r="B86" s="3" t="s">
        <v>140</v>
      </c>
      <c r="C86" s="28">
        <v>480000</v>
      </c>
      <c r="D86" s="4">
        <v>0</v>
      </c>
      <c r="E86" s="4">
        <v>0</v>
      </c>
      <c r="F86" s="4">
        <v>0</v>
      </c>
    </row>
    <row r="87" spans="1:6" ht="13.5" x14ac:dyDescent="0.2">
      <c r="A87" s="16" t="s">
        <v>9</v>
      </c>
      <c r="B87" s="16"/>
      <c r="C87" s="11">
        <f>SUM(C55:C86)</f>
        <v>50082500</v>
      </c>
      <c r="D87" s="11">
        <f>SUM(D55:D86)</f>
        <v>0</v>
      </c>
      <c r="E87" s="11">
        <f>SUM(E55:E86)</f>
        <v>0</v>
      </c>
      <c r="F87" s="11">
        <f>SUM(F55:F86)</f>
        <v>0</v>
      </c>
    </row>
    <row r="88" spans="1:6" ht="13.5" x14ac:dyDescent="0.2">
      <c r="A88" s="3" t="s">
        <v>141</v>
      </c>
      <c r="B88" s="3" t="s">
        <v>142</v>
      </c>
      <c r="C88" s="4">
        <v>674000</v>
      </c>
      <c r="D88" s="4">
        <v>0</v>
      </c>
      <c r="E88" s="4">
        <v>0</v>
      </c>
      <c r="F88" s="4">
        <v>0</v>
      </c>
    </row>
    <row r="89" spans="1:6" ht="13.5" x14ac:dyDescent="0.2">
      <c r="A89" s="16" t="s">
        <v>143</v>
      </c>
      <c r="B89" s="16"/>
      <c r="C89" s="11">
        <f>+C88</f>
        <v>674000</v>
      </c>
      <c r="D89" s="11">
        <f t="shared" ref="D89:F89" si="3">+D88</f>
        <v>0</v>
      </c>
      <c r="E89" s="11">
        <f t="shared" si="3"/>
        <v>0</v>
      </c>
      <c r="F89" s="11">
        <f t="shared" si="3"/>
        <v>0</v>
      </c>
    </row>
    <row r="90" spans="1:6" ht="15" x14ac:dyDescent="0.2">
      <c r="A90" s="17" t="s">
        <v>144</v>
      </c>
      <c r="B90" s="17"/>
      <c r="C90" s="12">
        <f>+C89+C87+C54+C16</f>
        <v>55395602</v>
      </c>
      <c r="D90" s="12">
        <f>+D89+D87+D54</f>
        <v>0</v>
      </c>
      <c r="E90" s="12">
        <f>+E89+E87+E54</f>
        <v>0</v>
      </c>
      <c r="F90" s="12">
        <f>+F89+F87+F54</f>
        <v>0</v>
      </c>
    </row>
    <row r="91" spans="1:6" ht="15" x14ac:dyDescent="0.2">
      <c r="A91" s="18" t="s">
        <v>149</v>
      </c>
      <c r="B91" s="18"/>
      <c r="C91" s="13">
        <f>+C90+C13</f>
        <v>116141248</v>
      </c>
      <c r="D91" s="13">
        <f>+D90+D13</f>
        <v>0</v>
      </c>
      <c r="E91" s="13">
        <f>+E90+E13</f>
        <v>0</v>
      </c>
      <c r="F91" s="13">
        <f>+F90+F13</f>
        <v>0</v>
      </c>
    </row>
  </sheetData>
  <mergeCells count="14">
    <mergeCell ref="A90:B90"/>
    <mergeCell ref="A91:B91"/>
    <mergeCell ref="A13:B13"/>
    <mergeCell ref="A14:F14"/>
    <mergeCell ref="A16:B16"/>
    <mergeCell ref="A54:B54"/>
    <mergeCell ref="A87:B87"/>
    <mergeCell ref="A89:B89"/>
    <mergeCell ref="A1:F2"/>
    <mergeCell ref="A3:F4"/>
    <mergeCell ref="A6:F6"/>
    <mergeCell ref="A8:F8"/>
    <mergeCell ref="A10:B10"/>
    <mergeCell ref="A12:B12"/>
  </mergeCells>
  <pageMargins left="0.11811023622047245" right="0.11811023622047245" top="0.35433070866141736" bottom="0.35433070866141736" header="0.31496062992125984" footer="0.31496062992125984"/>
  <pageSetup scale="6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2"/>
  <sheetViews>
    <sheetView topLeftCell="B1" zoomScaleNormal="100" workbookViewId="0">
      <selection activeCell="D36" sqref="D36"/>
    </sheetView>
  </sheetViews>
  <sheetFormatPr baseColWidth="10" defaultRowHeight="15" x14ac:dyDescent="0.25"/>
  <cols>
    <col min="1" max="1" width="11.42578125" style="29"/>
    <col min="2" max="2" width="20.7109375" style="29" customWidth="1"/>
    <col min="3" max="3" width="30" style="29" customWidth="1"/>
    <col min="4" max="4" width="16.42578125" style="29" customWidth="1"/>
    <col min="5" max="5" width="15.28515625" style="29" customWidth="1"/>
    <col min="6" max="6" width="16" style="29" customWidth="1"/>
    <col min="7" max="7" width="16.5703125" style="29" customWidth="1"/>
    <col min="8" max="8" width="11.7109375" style="29" bestFit="1" customWidth="1"/>
    <col min="9" max="16384" width="11.42578125" style="29"/>
  </cols>
  <sheetData>
    <row r="1" spans="2:8" ht="21" x14ac:dyDescent="0.35">
      <c r="B1" s="94" t="s">
        <v>237</v>
      </c>
      <c r="C1" s="94"/>
      <c r="D1" s="94"/>
      <c r="E1" s="94"/>
      <c r="F1" s="94"/>
      <c r="G1" s="94"/>
    </row>
    <row r="2" spans="2:8" x14ac:dyDescent="0.25">
      <c r="B2" s="93" t="s">
        <v>236</v>
      </c>
      <c r="C2" s="93"/>
      <c r="D2" s="93"/>
      <c r="E2" s="93"/>
      <c r="F2" s="93"/>
      <c r="G2" s="93"/>
    </row>
    <row r="3" spans="2:8" ht="15.75" thickBot="1" x14ac:dyDescent="0.3">
      <c r="B3" s="93" t="s">
        <v>235</v>
      </c>
      <c r="C3" s="93"/>
      <c r="D3" s="93"/>
      <c r="E3" s="93"/>
      <c r="F3" s="93"/>
      <c r="G3" s="93"/>
    </row>
    <row r="4" spans="2:8" ht="30.75" thickTop="1" x14ac:dyDescent="0.25">
      <c r="B4" s="92" t="s">
        <v>234</v>
      </c>
      <c r="C4" s="91"/>
      <c r="D4" s="90" t="s">
        <v>224</v>
      </c>
      <c r="E4" s="73" t="s">
        <v>223</v>
      </c>
      <c r="F4" s="90" t="s">
        <v>222</v>
      </c>
      <c r="G4" s="89" t="s">
        <v>233</v>
      </c>
    </row>
    <row r="5" spans="2:8" x14ac:dyDescent="0.25">
      <c r="B5" s="88" t="s">
        <v>232</v>
      </c>
      <c r="C5" s="87"/>
      <c r="D5" s="82">
        <v>0</v>
      </c>
      <c r="E5" s="82">
        <v>0</v>
      </c>
      <c r="F5" s="82">
        <f>++E5</f>
        <v>0</v>
      </c>
      <c r="G5" s="81">
        <f>+D5+E5</f>
        <v>0</v>
      </c>
    </row>
    <row r="6" spans="2:8" x14ac:dyDescent="0.25">
      <c r="B6" s="86" t="s">
        <v>231</v>
      </c>
      <c r="C6" s="85"/>
      <c r="D6" s="82">
        <v>74605541</v>
      </c>
      <c r="E6" s="64">
        <f>+F6-D6</f>
        <v>13023829</v>
      </c>
      <c r="F6" s="82">
        <v>87629370</v>
      </c>
      <c r="G6" s="81">
        <v>87629370</v>
      </c>
    </row>
    <row r="7" spans="2:8" x14ac:dyDescent="0.25">
      <c r="B7" s="84" t="s">
        <v>230</v>
      </c>
      <c r="C7" s="83"/>
      <c r="D7" s="82">
        <v>57895602</v>
      </c>
      <c r="E7" s="64">
        <f>+F7-D7</f>
        <v>4040259.0099999979</v>
      </c>
      <c r="F7" s="82">
        <v>61935861.009999998</v>
      </c>
      <c r="G7" s="81">
        <v>51021184</v>
      </c>
      <c r="H7" s="33"/>
    </row>
    <row r="8" spans="2:8" ht="15.75" thickBot="1" x14ac:dyDescent="0.3">
      <c r="B8" s="80" t="s">
        <v>229</v>
      </c>
      <c r="C8" s="79"/>
      <c r="D8" s="41">
        <v>0</v>
      </c>
      <c r="E8" s="63">
        <f>+F8-D8</f>
        <v>10968250</v>
      </c>
      <c r="F8" s="41">
        <v>10968250</v>
      </c>
      <c r="G8" s="41">
        <v>0</v>
      </c>
    </row>
    <row r="9" spans="2:8" ht="15.75" thickTop="1" x14ac:dyDescent="0.25">
      <c r="B9" s="33"/>
      <c r="C9" s="33"/>
      <c r="D9" s="33"/>
      <c r="E9" s="33"/>
      <c r="F9" s="33"/>
      <c r="G9" s="33"/>
    </row>
    <row r="10" spans="2:8" s="76" customFormat="1" ht="15.75" thickBot="1" x14ac:dyDescent="0.3">
      <c r="B10" s="38" t="s">
        <v>228</v>
      </c>
      <c r="C10" s="78"/>
      <c r="D10" s="77">
        <f>SUM(D5:D9)</f>
        <v>132501143</v>
      </c>
      <c r="E10" s="77">
        <f>SUM(E5:E9)</f>
        <v>28032338.009999998</v>
      </c>
      <c r="F10" s="77">
        <f>SUM(F5:F9)</f>
        <v>160533481.00999999</v>
      </c>
      <c r="G10" s="77">
        <f>SUM(G5:G9)</f>
        <v>138650554</v>
      </c>
    </row>
    <row r="11" spans="2:8" ht="15.75" thickTop="1" x14ac:dyDescent="0.25">
      <c r="B11" s="33"/>
      <c r="C11" s="33"/>
      <c r="D11" s="33"/>
      <c r="E11" s="33"/>
      <c r="F11" s="33"/>
      <c r="G11" s="33"/>
    </row>
    <row r="12" spans="2:8" ht="15.75" thickBot="1" x14ac:dyDescent="0.3">
      <c r="B12" s="75" t="s">
        <v>227</v>
      </c>
      <c r="C12" s="75"/>
      <c r="D12" s="75"/>
      <c r="E12" s="75"/>
      <c r="F12" s="75"/>
      <c r="G12" s="75"/>
    </row>
    <row r="13" spans="2:8" ht="31.5" thickTop="1" thickBot="1" x14ac:dyDescent="0.3">
      <c r="B13" s="74" t="s">
        <v>226</v>
      </c>
      <c r="C13" s="72" t="s">
        <v>225</v>
      </c>
      <c r="D13" s="72" t="s">
        <v>224</v>
      </c>
      <c r="E13" s="73" t="s">
        <v>223</v>
      </c>
      <c r="F13" s="72" t="s">
        <v>222</v>
      </c>
      <c r="G13" s="71" t="s">
        <v>221</v>
      </c>
    </row>
    <row r="14" spans="2:8" ht="15.75" thickTop="1" x14ac:dyDescent="0.25">
      <c r="B14" s="70" t="s">
        <v>220</v>
      </c>
      <c r="C14" s="54" t="s">
        <v>220</v>
      </c>
      <c r="D14" s="61">
        <f>SUM(D15:D19)</f>
        <v>0</v>
      </c>
      <c r="E14" s="61">
        <f>SUM(E15:E19)</f>
        <v>0</v>
      </c>
      <c r="F14" s="61">
        <f>SUM(F15:F19)</f>
        <v>0</v>
      </c>
      <c r="G14" s="60">
        <f>SUM(G15:G19)</f>
        <v>0</v>
      </c>
    </row>
    <row r="15" spans="2:8" x14ac:dyDescent="0.25">
      <c r="B15" s="69"/>
      <c r="C15" s="49">
        <v>1000</v>
      </c>
      <c r="D15" s="64">
        <v>0</v>
      </c>
      <c r="E15" s="64">
        <v>0</v>
      </c>
      <c r="F15" s="64">
        <v>0</v>
      </c>
      <c r="G15" s="68">
        <v>0</v>
      </c>
    </row>
    <row r="16" spans="2:8" x14ac:dyDescent="0.25">
      <c r="B16" s="69"/>
      <c r="C16" s="49">
        <v>2000</v>
      </c>
      <c r="D16" s="64">
        <v>0</v>
      </c>
      <c r="E16" s="64">
        <v>0</v>
      </c>
      <c r="F16" s="64">
        <v>0</v>
      </c>
      <c r="G16" s="68">
        <v>0</v>
      </c>
    </row>
    <row r="17" spans="2:9" x14ac:dyDescent="0.25">
      <c r="B17" s="69"/>
      <c r="C17" s="49">
        <v>3000</v>
      </c>
      <c r="D17" s="64">
        <v>0</v>
      </c>
      <c r="E17" s="64">
        <v>0</v>
      </c>
      <c r="F17" s="64">
        <v>0</v>
      </c>
      <c r="G17" s="68">
        <v>0</v>
      </c>
    </row>
    <row r="18" spans="2:9" x14ac:dyDescent="0.25">
      <c r="B18" s="69"/>
      <c r="C18" s="49">
        <v>4000</v>
      </c>
      <c r="D18" s="64">
        <v>0</v>
      </c>
      <c r="E18" s="64">
        <v>0</v>
      </c>
      <c r="F18" s="64">
        <v>0</v>
      </c>
      <c r="G18" s="68">
        <v>0</v>
      </c>
    </row>
    <row r="19" spans="2:9" ht="15.75" thickBot="1" x14ac:dyDescent="0.3">
      <c r="B19" s="67"/>
      <c r="C19" s="42">
        <v>5000</v>
      </c>
      <c r="D19" s="63">
        <v>0</v>
      </c>
      <c r="E19" s="63">
        <v>0</v>
      </c>
      <c r="F19" s="63">
        <v>0</v>
      </c>
      <c r="G19" s="66">
        <v>0</v>
      </c>
    </row>
    <row r="20" spans="2:9" ht="15.75" thickTop="1" x14ac:dyDescent="0.25">
      <c r="B20" s="62" t="s">
        <v>219</v>
      </c>
      <c r="C20" s="65"/>
      <c r="D20" s="61">
        <f>SUM(D21:D23)</f>
        <v>74605541</v>
      </c>
      <c r="E20" s="61">
        <f>SUM(E21:E23)</f>
        <v>13023828.999999996</v>
      </c>
      <c r="F20" s="61">
        <f>SUM(F21:F23)</f>
        <v>87629370</v>
      </c>
      <c r="G20" s="60">
        <f>SUM(G21:G23)</f>
        <v>87538068.870000005</v>
      </c>
      <c r="H20" s="57"/>
      <c r="I20" s="57"/>
    </row>
    <row r="21" spans="2:9" x14ac:dyDescent="0.25">
      <c r="B21" s="59"/>
      <c r="C21" s="49">
        <v>1000</v>
      </c>
      <c r="D21" s="64">
        <f>+'[1]POA DICIEMBRE 2024'!C36</f>
        <v>13859895</v>
      </c>
      <c r="E21" s="64">
        <f>+'[1]POA DICIEMBRE 2024'!D36</f>
        <v>3599829.0000000005</v>
      </c>
      <c r="F21" s="64">
        <f>+'[1]POA DICIEMBRE 2024'!E36</f>
        <v>17459724</v>
      </c>
      <c r="G21" s="64">
        <f>+'[1]POA DICIEMBRE 2024'!F36</f>
        <v>17368422.870000001</v>
      </c>
    </row>
    <row r="22" spans="2:9" x14ac:dyDescent="0.25">
      <c r="B22" s="59"/>
      <c r="C22" s="49">
        <v>2000</v>
      </c>
      <c r="D22" s="64">
        <f>+'[1]POA DICIEMBRE 2024'!C41</f>
        <v>0</v>
      </c>
      <c r="E22" s="64">
        <f>+'[1]POA DICIEMBRE 2024'!D41</f>
        <v>196387.19</v>
      </c>
      <c r="F22" s="64">
        <f>+'[1]POA DICIEMBRE 2024'!E41</f>
        <v>196387.19</v>
      </c>
      <c r="G22" s="64">
        <f>+'[1]POA DICIEMBRE 2024'!F41</f>
        <v>196387.19</v>
      </c>
    </row>
    <row r="23" spans="2:9" ht="15.75" thickBot="1" x14ac:dyDescent="0.3">
      <c r="B23" s="56"/>
      <c r="C23" s="42">
        <v>3000</v>
      </c>
      <c r="D23" s="63">
        <f>+'[1]POA DICIEMBRE 2024'!C46</f>
        <v>60745646</v>
      </c>
      <c r="E23" s="63">
        <f>+'[1]POA DICIEMBRE 2024'!D46</f>
        <v>9227612.8099999968</v>
      </c>
      <c r="F23" s="63">
        <f>+'[1]POA DICIEMBRE 2024'!E46</f>
        <v>69973258.810000002</v>
      </c>
      <c r="G23" s="63">
        <f>+'[1]POA DICIEMBRE 2024'!F46</f>
        <v>69973258.810000002</v>
      </c>
      <c r="H23" s="57"/>
    </row>
    <row r="24" spans="2:9" ht="15.75" thickTop="1" x14ac:dyDescent="0.25">
      <c r="B24" s="62" t="s">
        <v>197</v>
      </c>
      <c r="C24" s="54"/>
      <c r="D24" s="61">
        <f>SUM(D25:D29)</f>
        <v>57895602</v>
      </c>
      <c r="E24" s="61">
        <f>SUM(E25:E29)</f>
        <v>4040259.0100000007</v>
      </c>
      <c r="F24" s="61">
        <f>SUM(F25:F29)</f>
        <v>61935861.010000005</v>
      </c>
      <c r="G24" s="60">
        <f>SUM(G25:G29)</f>
        <v>46816526.730000004</v>
      </c>
      <c r="H24" s="57"/>
    </row>
    <row r="25" spans="2:9" x14ac:dyDescent="0.25">
      <c r="B25" s="59"/>
      <c r="C25" s="51">
        <v>1000</v>
      </c>
      <c r="D25" s="48">
        <f>+'[1]POA DICIEMBRE 2024'!C55</f>
        <v>2500000</v>
      </c>
      <c r="E25" s="48">
        <f>+'[1]POA DICIEMBRE 2024'!D55</f>
        <v>0</v>
      </c>
      <c r="F25" s="48">
        <f>+'[1]POA DICIEMBRE 2024'!E55</f>
        <v>2500000</v>
      </c>
      <c r="G25" s="48">
        <f>+'[1]POA DICIEMBRE 2024'!F55</f>
        <v>2319034.2999999998</v>
      </c>
    </row>
    <row r="26" spans="2:9" x14ac:dyDescent="0.25">
      <c r="B26" s="59"/>
      <c r="C26" s="49">
        <v>2000</v>
      </c>
      <c r="D26" s="48">
        <f>+'[1]POA DICIEMBRE 2024'!C60</f>
        <v>4639102</v>
      </c>
      <c r="E26" s="48">
        <f>+'[1]POA DICIEMBRE 2024'!D60</f>
        <v>419562.87999999989</v>
      </c>
      <c r="F26" s="48">
        <f>+'[1]POA DICIEMBRE 2024'!E60</f>
        <v>5058664.8800000018</v>
      </c>
      <c r="G26" s="48">
        <f>+'[1]POA DICIEMBRE 2024'!F60</f>
        <v>5058664.8800000018</v>
      </c>
    </row>
    <row r="27" spans="2:9" x14ac:dyDescent="0.25">
      <c r="B27" s="59"/>
      <c r="C27" s="49">
        <v>3000</v>
      </c>
      <c r="D27" s="48">
        <f>+'[1]POA DICIEMBRE 2024'!C65</f>
        <v>50082500</v>
      </c>
      <c r="E27" s="48">
        <f>+'[1]POA DICIEMBRE 2024'!D65</f>
        <v>1917329.540000001</v>
      </c>
      <c r="F27" s="48">
        <f>+'[1]POA DICIEMBRE 2024'!E65</f>
        <v>51999829.539999999</v>
      </c>
      <c r="G27" s="48">
        <f>+'[1]POA DICIEMBRE 2024'!F65</f>
        <v>37061460.960000001</v>
      </c>
      <c r="H27" s="57"/>
    </row>
    <row r="28" spans="2:9" x14ac:dyDescent="0.25">
      <c r="B28" s="59"/>
      <c r="C28" s="45">
        <v>4000</v>
      </c>
      <c r="D28" s="58">
        <v>0</v>
      </c>
      <c r="E28" s="58">
        <f>+'[1]POA DICIEMBRE 2024'!D70</f>
        <v>241650</v>
      </c>
      <c r="F28" s="58">
        <f>+'[1]POA DICIEMBRE 2024'!E70</f>
        <v>241650</v>
      </c>
      <c r="G28" s="58">
        <f>+'[1]POA DICIEMBRE 2024'!F70</f>
        <v>241650</v>
      </c>
      <c r="H28" s="57"/>
    </row>
    <row r="29" spans="2:9" ht="15.75" thickBot="1" x14ac:dyDescent="0.3">
      <c r="B29" s="56"/>
      <c r="C29" s="42">
        <v>5000</v>
      </c>
      <c r="D29" s="40">
        <f>+'[1]POA DICIEMBRE 2024'!C72</f>
        <v>674000</v>
      </c>
      <c r="E29" s="40">
        <f>+'[1]POA DICIEMBRE 2024'!D72</f>
        <v>1461716.59</v>
      </c>
      <c r="F29" s="40">
        <f>+'[1]POA DICIEMBRE 2024'!E72</f>
        <v>2135716.59</v>
      </c>
      <c r="G29" s="40">
        <f>+'[1]POA DICIEMBRE 2024'!F72</f>
        <v>2135716.59</v>
      </c>
    </row>
    <row r="30" spans="2:9" ht="15.75" thickTop="1" x14ac:dyDescent="0.25">
      <c r="B30" s="55" t="s">
        <v>218</v>
      </c>
      <c r="C30" s="54"/>
      <c r="D30" s="53">
        <f>SUM(D31:D34)</f>
        <v>0</v>
      </c>
      <c r="E30" s="53">
        <f>SUM(E31:E34)</f>
        <v>10968250</v>
      </c>
      <c r="F30" s="53">
        <f>+D30+E30</f>
        <v>10968250</v>
      </c>
      <c r="G30" s="52">
        <f>SUM(G31:G34)</f>
        <v>10968250</v>
      </c>
    </row>
    <row r="31" spans="2:9" x14ac:dyDescent="0.25">
      <c r="B31" s="46"/>
      <c r="C31" s="51">
        <v>1000</v>
      </c>
      <c r="D31" s="48">
        <v>0</v>
      </c>
      <c r="E31" s="48">
        <v>0</v>
      </c>
      <c r="F31" s="48">
        <f>+D31+E31</f>
        <v>0</v>
      </c>
      <c r="G31" s="50">
        <v>0</v>
      </c>
    </row>
    <row r="32" spans="2:9" x14ac:dyDescent="0.25">
      <c r="B32" s="46"/>
      <c r="C32" s="49">
        <v>2000</v>
      </c>
      <c r="D32" s="48">
        <v>0</v>
      </c>
      <c r="E32" s="48">
        <v>0</v>
      </c>
      <c r="F32" s="48">
        <f>+D32+E32</f>
        <v>0</v>
      </c>
      <c r="G32" s="47">
        <v>0</v>
      </c>
    </row>
    <row r="33" spans="2:8" x14ac:dyDescent="0.25">
      <c r="B33" s="46"/>
      <c r="C33" s="45">
        <v>3000</v>
      </c>
      <c r="D33" s="44">
        <f>+'[1]POA DICIEMBRE 2024'!C95</f>
        <v>0</v>
      </c>
      <c r="E33" s="44">
        <f>+'[1]POA DICIEMBRE 2024'!D95</f>
        <v>10968250</v>
      </c>
      <c r="F33" s="44">
        <f>+'[1]POA DICIEMBRE 2024'!E95</f>
        <v>10968250</v>
      </c>
      <c r="G33" s="44">
        <f>+'[1]POA DICIEMBRE 2024'!F95</f>
        <v>10968250</v>
      </c>
    </row>
    <row r="34" spans="2:8" ht="15.75" thickBot="1" x14ac:dyDescent="0.3">
      <c r="B34" s="43"/>
      <c r="C34" s="42">
        <v>5000</v>
      </c>
      <c r="D34" s="41">
        <v>0</v>
      </c>
      <c r="E34" s="40">
        <v>0</v>
      </c>
      <c r="F34" s="40">
        <v>0</v>
      </c>
      <c r="G34" s="39">
        <v>0</v>
      </c>
    </row>
    <row r="35" spans="2:8" ht="15.75" thickTop="1" x14ac:dyDescent="0.25">
      <c r="B35" s="38" t="s">
        <v>217</v>
      </c>
      <c r="C35" s="37"/>
      <c r="D35" s="36">
        <f>D14+D24+D20+D30</f>
        <v>132501143</v>
      </c>
      <c r="E35" s="36">
        <f>E14+E24+E20+E30</f>
        <v>28032338.009999998</v>
      </c>
      <c r="F35" s="36">
        <f>F14+F24+F20+F30</f>
        <v>160533481.00999999</v>
      </c>
      <c r="G35" s="36">
        <f>G14+G24+G20+G30</f>
        <v>145322845.60000002</v>
      </c>
    </row>
    <row r="36" spans="2:8" x14ac:dyDescent="0.25">
      <c r="B36" s="35"/>
      <c r="C36" s="35"/>
      <c r="D36" s="34"/>
      <c r="E36" s="34"/>
      <c r="F36" s="34"/>
      <c r="G36" s="34"/>
      <c r="H36" s="33"/>
    </row>
    <row r="37" spans="2:8" x14ac:dyDescent="0.25">
      <c r="D37" s="33"/>
      <c r="E37" s="33"/>
      <c r="F37" s="33"/>
      <c r="G37" s="33"/>
    </row>
    <row r="38" spans="2:8" x14ac:dyDescent="0.25">
      <c r="D38" s="33"/>
      <c r="E38" s="33"/>
      <c r="F38" s="33"/>
      <c r="G38" s="33"/>
    </row>
    <row r="39" spans="2:8" x14ac:dyDescent="0.25">
      <c r="G39" s="33"/>
    </row>
    <row r="42" spans="2:8" x14ac:dyDescent="0.25">
      <c r="B42" s="32"/>
      <c r="C42" s="32"/>
    </row>
    <row r="43" spans="2:8" x14ac:dyDescent="0.25">
      <c r="B43" s="30"/>
      <c r="C43" s="30"/>
      <c r="D43" s="30"/>
    </row>
    <row r="45" spans="2:8" x14ac:dyDescent="0.25">
      <c r="B45" s="30"/>
      <c r="C45" s="30"/>
      <c r="D45" s="31"/>
    </row>
    <row r="46" spans="2:8" x14ac:dyDescent="0.25">
      <c r="B46" s="30"/>
      <c r="C46" s="30"/>
      <c r="D46" s="31"/>
    </row>
    <row r="47" spans="2:8" x14ac:dyDescent="0.25">
      <c r="B47" s="30"/>
      <c r="C47" s="30"/>
      <c r="D47" s="31"/>
    </row>
    <row r="48" spans="2:8" x14ac:dyDescent="0.25">
      <c r="B48" s="30"/>
      <c r="C48" s="30"/>
      <c r="D48" s="31"/>
    </row>
    <row r="49" spans="2:4" x14ac:dyDescent="0.25">
      <c r="B49" s="30"/>
      <c r="C49" s="30"/>
      <c r="D49" s="31"/>
    </row>
    <row r="50" spans="2:4" x14ac:dyDescent="0.25">
      <c r="B50" s="30"/>
      <c r="C50" s="30"/>
      <c r="D50" s="31"/>
    </row>
    <row r="51" spans="2:4" x14ac:dyDescent="0.25">
      <c r="B51" s="30"/>
      <c r="C51" s="30"/>
    </row>
    <row r="52" spans="2:4" x14ac:dyDescent="0.25">
      <c r="B52" s="30"/>
      <c r="C52" s="30"/>
    </row>
  </sheetData>
  <mergeCells count="12">
    <mergeCell ref="B6:C6"/>
    <mergeCell ref="B8:C8"/>
    <mergeCell ref="B2:G2"/>
    <mergeCell ref="B12:G12"/>
    <mergeCell ref="B4:C4"/>
    <mergeCell ref="B1:G1"/>
    <mergeCell ref="B3:G3"/>
    <mergeCell ref="B30:B34"/>
    <mergeCell ref="B14:B19"/>
    <mergeCell ref="B20:B23"/>
    <mergeCell ref="B24:B29"/>
    <mergeCell ref="B5:C5"/>
  </mergeCell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7"/>
  <sheetViews>
    <sheetView topLeftCell="A13" zoomScaleNormal="100" workbookViewId="0">
      <selection activeCell="B45" sqref="B45"/>
    </sheetView>
  </sheetViews>
  <sheetFormatPr baseColWidth="10" defaultRowHeight="15" x14ac:dyDescent="0.25"/>
  <cols>
    <col min="1" max="1" width="11.42578125" style="29"/>
    <col min="2" max="2" width="20.7109375" style="29" customWidth="1"/>
    <col min="3" max="3" width="30" style="29" customWidth="1"/>
    <col min="4" max="4" width="16.42578125" style="29" customWidth="1"/>
    <col min="5" max="5" width="15.28515625" style="29" bestFit="1" customWidth="1"/>
    <col min="6" max="6" width="16" style="29" customWidth="1"/>
    <col min="7" max="7" width="16.5703125" style="29" customWidth="1"/>
    <col min="8" max="16384" width="11.42578125" style="29"/>
  </cols>
  <sheetData>
    <row r="1" spans="2:8" ht="21" x14ac:dyDescent="0.35">
      <c r="B1" s="94" t="s">
        <v>237</v>
      </c>
      <c r="C1" s="94"/>
      <c r="D1" s="94"/>
      <c r="E1" s="94"/>
      <c r="F1" s="94"/>
      <c r="G1" s="94"/>
    </row>
    <row r="2" spans="2:8" x14ac:dyDescent="0.25">
      <c r="B2" s="93" t="s">
        <v>236</v>
      </c>
      <c r="C2" s="93"/>
      <c r="D2" s="93"/>
      <c r="E2" s="93"/>
      <c r="F2" s="93"/>
      <c r="G2" s="93"/>
    </row>
    <row r="3" spans="2:8" ht="15.75" thickBot="1" x14ac:dyDescent="0.3">
      <c r="B3" s="93" t="s">
        <v>235</v>
      </c>
      <c r="C3" s="93"/>
      <c r="D3" s="93"/>
      <c r="E3" s="93"/>
      <c r="F3" s="93"/>
      <c r="G3" s="93"/>
    </row>
    <row r="4" spans="2:8" ht="30.75" thickTop="1" x14ac:dyDescent="0.25">
      <c r="B4" s="92" t="s">
        <v>234</v>
      </c>
      <c r="C4" s="91"/>
      <c r="D4" s="90" t="s">
        <v>224</v>
      </c>
      <c r="E4" s="73" t="s">
        <v>223</v>
      </c>
      <c r="F4" s="90" t="s">
        <v>222</v>
      </c>
      <c r="G4" s="89" t="s">
        <v>233</v>
      </c>
    </row>
    <row r="5" spans="2:8" x14ac:dyDescent="0.25">
      <c r="B5" s="86" t="s">
        <v>232</v>
      </c>
      <c r="C5" s="85"/>
      <c r="D5" s="82">
        <v>0</v>
      </c>
      <c r="E5" s="82">
        <v>0</v>
      </c>
      <c r="F5" s="82">
        <f>++E5</f>
        <v>0</v>
      </c>
      <c r="G5" s="81">
        <f>+D5+E5</f>
        <v>0</v>
      </c>
    </row>
    <row r="6" spans="2:8" x14ac:dyDescent="0.25">
      <c r="B6" s="86" t="s">
        <v>231</v>
      </c>
      <c r="C6" s="85"/>
      <c r="D6" s="82">
        <v>74605541</v>
      </c>
      <c r="E6" s="64">
        <f>+F6-D6</f>
        <v>13023829</v>
      </c>
      <c r="F6" s="82">
        <v>87629370</v>
      </c>
      <c r="G6" s="81">
        <v>87629370</v>
      </c>
      <c r="H6" s="33"/>
    </row>
    <row r="7" spans="2:8" x14ac:dyDescent="0.25">
      <c r="B7" s="84" t="s">
        <v>230</v>
      </c>
      <c r="C7" s="83"/>
      <c r="D7" s="82">
        <v>57895602</v>
      </c>
      <c r="E7" s="64">
        <f>+F7-D7</f>
        <v>4040259.0099999979</v>
      </c>
      <c r="F7" s="82">
        <v>61935861.009999998</v>
      </c>
      <c r="G7" s="81">
        <v>51021184</v>
      </c>
    </row>
    <row r="8" spans="2:8" ht="15.75" thickBot="1" x14ac:dyDescent="0.3">
      <c r="B8" s="80" t="s">
        <v>229</v>
      </c>
      <c r="C8" s="79"/>
      <c r="D8" s="41">
        <v>0</v>
      </c>
      <c r="E8" s="63">
        <f>+F8-D8</f>
        <v>10968250</v>
      </c>
      <c r="F8" s="41">
        <v>10968250</v>
      </c>
      <c r="G8" s="41">
        <v>0</v>
      </c>
    </row>
    <row r="9" spans="2:8" ht="15.75" thickTop="1" x14ac:dyDescent="0.25">
      <c r="B9" s="33"/>
      <c r="C9" s="33"/>
      <c r="D9" s="33"/>
      <c r="E9" s="33"/>
      <c r="F9" s="33"/>
      <c r="G9" s="33"/>
    </row>
    <row r="10" spans="2:8" s="76" customFormat="1" ht="15.75" thickBot="1" x14ac:dyDescent="0.3">
      <c r="B10" s="38" t="s">
        <v>228</v>
      </c>
      <c r="C10" s="78"/>
      <c r="D10" s="77">
        <f>SUM(D5:D9)</f>
        <v>132501143</v>
      </c>
      <c r="E10" s="77">
        <f>SUM(E5:E9)</f>
        <v>28032338.009999998</v>
      </c>
      <c r="F10" s="77">
        <f>SUM(F5:F9)</f>
        <v>160533481.00999999</v>
      </c>
      <c r="G10" s="77">
        <f>SUM(G5:G9)</f>
        <v>138650554</v>
      </c>
    </row>
    <row r="11" spans="2:8" ht="15.75" thickTop="1" x14ac:dyDescent="0.25">
      <c r="B11" s="33"/>
      <c r="C11" s="33"/>
      <c r="D11" s="33"/>
      <c r="E11" s="33"/>
      <c r="F11" s="33"/>
      <c r="G11" s="33"/>
    </row>
    <row r="12" spans="2:8" ht="15.75" thickBot="1" x14ac:dyDescent="0.3">
      <c r="B12" s="75" t="s">
        <v>227</v>
      </c>
      <c r="C12" s="75"/>
      <c r="D12" s="75"/>
      <c r="E12" s="75"/>
      <c r="F12" s="75"/>
      <c r="G12" s="75"/>
    </row>
    <row r="13" spans="2:8" ht="31.5" thickTop="1" thickBot="1" x14ac:dyDescent="0.3">
      <c r="B13" s="74" t="s">
        <v>226</v>
      </c>
      <c r="C13" s="72" t="s">
        <v>225</v>
      </c>
      <c r="D13" s="72" t="s">
        <v>224</v>
      </c>
      <c r="E13" s="73" t="s">
        <v>223</v>
      </c>
      <c r="F13" s="72" t="s">
        <v>222</v>
      </c>
      <c r="G13" s="71" t="s">
        <v>221</v>
      </c>
    </row>
    <row r="14" spans="2:8" ht="15.75" thickTop="1" x14ac:dyDescent="0.25">
      <c r="B14" s="70" t="s">
        <v>220</v>
      </c>
      <c r="C14" s="54" t="s">
        <v>220</v>
      </c>
      <c r="D14" s="61">
        <f>SUM(D15:D19)</f>
        <v>0</v>
      </c>
      <c r="E14" s="61">
        <f>SUM(E15:E19)</f>
        <v>0</v>
      </c>
      <c r="F14" s="61">
        <f>SUM(F15:F19)</f>
        <v>0</v>
      </c>
      <c r="G14" s="60">
        <f>SUM(G15:G19)</f>
        <v>0</v>
      </c>
    </row>
    <row r="15" spans="2:8" x14ac:dyDescent="0.25">
      <c r="B15" s="69"/>
      <c r="C15" s="49">
        <v>1000</v>
      </c>
      <c r="D15" s="64">
        <v>0</v>
      </c>
      <c r="E15" s="64">
        <v>0</v>
      </c>
      <c r="F15" s="64">
        <v>0</v>
      </c>
      <c r="G15" s="68">
        <v>0</v>
      </c>
    </row>
    <row r="16" spans="2:8" x14ac:dyDescent="0.25">
      <c r="B16" s="69"/>
      <c r="C16" s="49">
        <v>2000</v>
      </c>
      <c r="D16" s="64">
        <v>0</v>
      </c>
      <c r="E16" s="64">
        <v>0</v>
      </c>
      <c r="F16" s="64">
        <v>0</v>
      </c>
      <c r="G16" s="68">
        <v>0</v>
      </c>
    </row>
    <row r="17" spans="2:9" x14ac:dyDescent="0.25">
      <c r="B17" s="69"/>
      <c r="C17" s="49">
        <v>3000</v>
      </c>
      <c r="D17" s="64">
        <v>0</v>
      </c>
      <c r="E17" s="64">
        <v>0</v>
      </c>
      <c r="F17" s="64">
        <v>0</v>
      </c>
      <c r="G17" s="68">
        <v>0</v>
      </c>
    </row>
    <row r="18" spans="2:9" x14ac:dyDescent="0.25">
      <c r="B18" s="69"/>
      <c r="C18" s="49">
        <v>4000</v>
      </c>
      <c r="D18" s="64">
        <v>0</v>
      </c>
      <c r="E18" s="64">
        <v>0</v>
      </c>
      <c r="F18" s="64">
        <v>0</v>
      </c>
      <c r="G18" s="68">
        <v>0</v>
      </c>
    </row>
    <row r="19" spans="2:9" ht="15.75" thickBot="1" x14ac:dyDescent="0.3">
      <c r="B19" s="67"/>
      <c r="C19" s="42">
        <v>5000</v>
      </c>
      <c r="D19" s="63">
        <v>0</v>
      </c>
      <c r="E19" s="63">
        <v>0</v>
      </c>
      <c r="F19" s="63">
        <v>0</v>
      </c>
      <c r="G19" s="66">
        <v>0</v>
      </c>
    </row>
    <row r="20" spans="2:9" ht="15.75" thickTop="1" x14ac:dyDescent="0.25">
      <c r="B20" s="62" t="s">
        <v>219</v>
      </c>
      <c r="C20" s="65"/>
      <c r="D20" s="61">
        <f>SUM(D21:D23)</f>
        <v>74605541</v>
      </c>
      <c r="E20" s="61">
        <f>SUM(E21:E23)</f>
        <v>13023828.999999996</v>
      </c>
      <c r="F20" s="61">
        <f>SUM(F21:F23)</f>
        <v>87629370</v>
      </c>
      <c r="G20" s="60">
        <f>SUM(G21:G23)</f>
        <v>87538068.870000005</v>
      </c>
      <c r="H20" s="57"/>
      <c r="I20" s="57"/>
    </row>
    <row r="21" spans="2:9" x14ac:dyDescent="0.25">
      <c r="B21" s="59"/>
      <c r="C21" s="49">
        <v>1000</v>
      </c>
      <c r="D21" s="64">
        <f>+'[1]POA DICIEMBRE 2024'!C36</f>
        <v>13859895</v>
      </c>
      <c r="E21" s="64">
        <f>+'[1]POA DICIEMBRE 2024'!D36</f>
        <v>3599829.0000000005</v>
      </c>
      <c r="F21" s="64">
        <f>+'[1]POA DICIEMBRE 2024'!E36</f>
        <v>17459724</v>
      </c>
      <c r="G21" s="64">
        <f>+'[1]POA DICIEMBRE 2024'!F36</f>
        <v>17368422.870000001</v>
      </c>
    </row>
    <row r="22" spans="2:9" x14ac:dyDescent="0.25">
      <c r="B22" s="59"/>
      <c r="C22" s="49">
        <v>2000</v>
      </c>
      <c r="D22" s="64">
        <f>+'[1]POA DICIEMBRE 2024'!C41</f>
        <v>0</v>
      </c>
      <c r="E22" s="64">
        <f>+'[1]POA DICIEMBRE 2024'!D41</f>
        <v>196387.19</v>
      </c>
      <c r="F22" s="64">
        <f>+'[1]POA DICIEMBRE 2024'!E41</f>
        <v>196387.19</v>
      </c>
      <c r="G22" s="64">
        <f>+'[1]POA DICIEMBRE 2024'!F41</f>
        <v>196387.19</v>
      </c>
    </row>
    <row r="23" spans="2:9" ht="15.75" thickBot="1" x14ac:dyDescent="0.3">
      <c r="B23" s="56"/>
      <c r="C23" s="42">
        <v>3000</v>
      </c>
      <c r="D23" s="63">
        <f>+'[1]POA DICIEMBRE 2024'!C46</f>
        <v>60745646</v>
      </c>
      <c r="E23" s="63">
        <f>+'[1]POA DICIEMBRE 2024'!D46</f>
        <v>9227612.8099999968</v>
      </c>
      <c r="F23" s="63">
        <f>+'[1]POA DICIEMBRE 2024'!E46</f>
        <v>69973258.810000002</v>
      </c>
      <c r="G23" s="63">
        <f>+'[1]POA DICIEMBRE 2024'!F46</f>
        <v>69973258.810000002</v>
      </c>
      <c r="H23" s="57"/>
    </row>
    <row r="24" spans="2:9" ht="15.75" thickTop="1" x14ac:dyDescent="0.25">
      <c r="B24" s="62" t="s">
        <v>197</v>
      </c>
      <c r="C24" s="54"/>
      <c r="D24" s="61">
        <f>SUM(D25:D29)</f>
        <v>57895602</v>
      </c>
      <c r="E24" s="61">
        <f>SUM(E25:E29)</f>
        <v>15008509.010000002</v>
      </c>
      <c r="F24" s="61">
        <f>SUM(F25:F29)</f>
        <v>72904111.010000005</v>
      </c>
      <c r="G24" s="60">
        <f>SUM(G25:G29)</f>
        <v>57784776.730000004</v>
      </c>
      <c r="H24" s="57"/>
    </row>
    <row r="25" spans="2:9" x14ac:dyDescent="0.25">
      <c r="B25" s="59"/>
      <c r="C25" s="51">
        <v>1000</v>
      </c>
      <c r="D25" s="48">
        <f>+'[1]POA DICIEMBRE 2024'!C55</f>
        <v>2500000</v>
      </c>
      <c r="E25" s="48">
        <f>+'[1]POA DICIEMBRE 2024'!D55</f>
        <v>0</v>
      </c>
      <c r="F25" s="48">
        <f>+'[1]POA DICIEMBRE 2024'!E55</f>
        <v>2500000</v>
      </c>
      <c r="G25" s="48">
        <f>+'[1]POA DICIEMBRE 2024'!F55</f>
        <v>2319034.2999999998</v>
      </c>
      <c r="H25" s="57"/>
    </row>
    <row r="26" spans="2:9" x14ac:dyDescent="0.25">
      <c r="B26" s="59"/>
      <c r="C26" s="49">
        <v>2000</v>
      </c>
      <c r="D26" s="48">
        <f>+'[1]POA DICIEMBRE 2024'!C60</f>
        <v>4639102</v>
      </c>
      <c r="E26" s="48">
        <f>+'[1]POA DICIEMBRE 2024'!D60</f>
        <v>419562.87999999989</v>
      </c>
      <c r="F26" s="48">
        <f>+'[1]POA DICIEMBRE 2024'!E60</f>
        <v>5058664.8800000018</v>
      </c>
      <c r="G26" s="48">
        <f>+'[1]POA DICIEMBRE 2024'!F60</f>
        <v>5058664.8800000018</v>
      </c>
    </row>
    <row r="27" spans="2:9" x14ac:dyDescent="0.25">
      <c r="B27" s="59"/>
      <c r="C27" s="49">
        <v>3000</v>
      </c>
      <c r="D27" s="48">
        <f>+'[1]POA DICIEMBRE 2024'!C65+'[1]POA DICIEMBRE 2024'!C91</f>
        <v>50082500</v>
      </c>
      <c r="E27" s="48">
        <f>+'[1]POA DICIEMBRE 2024'!D65+'[1]POA DICIEMBRE 2024'!D91</f>
        <v>12885579.540000001</v>
      </c>
      <c r="F27" s="48">
        <f>+'[1]POA DICIEMBRE 2024'!E65+'[1]POA DICIEMBRE 2024'!E91</f>
        <v>62968079.539999999</v>
      </c>
      <c r="G27" s="48">
        <f>+'[1]POA DICIEMBRE 2024'!F65+'[1]POA DICIEMBRE 2024'!F91</f>
        <v>48029710.960000001</v>
      </c>
      <c r="H27" s="57"/>
    </row>
    <row r="28" spans="2:9" x14ac:dyDescent="0.25">
      <c r="B28" s="59"/>
      <c r="C28" s="45">
        <v>4000</v>
      </c>
      <c r="D28" s="58">
        <f>+'[1]POA DICIEMBRE 2024'!C70</f>
        <v>0</v>
      </c>
      <c r="E28" s="58">
        <f>+'[1]POA DICIEMBRE 2024'!D70</f>
        <v>241650</v>
      </c>
      <c r="F28" s="58">
        <f>+'[1]POA DICIEMBRE 2024'!E70</f>
        <v>241650</v>
      </c>
      <c r="G28" s="58">
        <f>+'[1]POA DICIEMBRE 2024'!F70</f>
        <v>241650</v>
      </c>
      <c r="H28" s="57"/>
    </row>
    <row r="29" spans="2:9" ht="15.75" thickBot="1" x14ac:dyDescent="0.3">
      <c r="B29" s="56"/>
      <c r="C29" s="42">
        <v>5000</v>
      </c>
      <c r="D29" s="40">
        <f>+'[1]POA DICIEMBRE 2024'!C72</f>
        <v>674000</v>
      </c>
      <c r="E29" s="40">
        <f>+'[1]POA DICIEMBRE 2024'!D72</f>
        <v>1461716.59</v>
      </c>
      <c r="F29" s="40">
        <f>+'[1]POA DICIEMBRE 2024'!E72</f>
        <v>2135716.59</v>
      </c>
      <c r="G29" s="40">
        <f>+'[1]POA DICIEMBRE 2024'!F72</f>
        <v>2135716.59</v>
      </c>
    </row>
    <row r="30" spans="2:9" ht="15.75" thickTop="1" x14ac:dyDescent="0.25">
      <c r="B30" s="95" t="s">
        <v>217</v>
      </c>
      <c r="C30" s="35"/>
      <c r="D30" s="36">
        <f>+D14+D20+D24</f>
        <v>132501143</v>
      </c>
      <c r="E30" s="36">
        <f>+E14+E20+E24</f>
        <v>28032338.009999998</v>
      </c>
      <c r="F30" s="36">
        <f>+F14+F20+F24</f>
        <v>160533481.00999999</v>
      </c>
      <c r="G30" s="36">
        <f>+G14+G20+G24</f>
        <v>145322845.60000002</v>
      </c>
    </row>
    <row r="31" spans="2:9" x14ac:dyDescent="0.25">
      <c r="B31" s="35"/>
      <c r="C31" s="35"/>
      <c r="D31" s="34"/>
      <c r="E31" s="34"/>
      <c r="F31" s="34"/>
      <c r="G31" s="34"/>
    </row>
    <row r="32" spans="2:9" x14ac:dyDescent="0.25">
      <c r="D32" s="57"/>
      <c r="E32" s="57"/>
      <c r="F32" s="57"/>
      <c r="G32" s="57"/>
    </row>
    <row r="37" spans="2:4" x14ac:dyDescent="0.25">
      <c r="B37" s="32"/>
      <c r="C37" s="32"/>
    </row>
    <row r="38" spans="2:4" x14ac:dyDescent="0.25">
      <c r="B38" s="30"/>
      <c r="C38" s="30"/>
      <c r="D38" s="30"/>
    </row>
    <row r="40" spans="2:4" x14ac:dyDescent="0.25">
      <c r="B40" s="30"/>
      <c r="C40" s="30"/>
      <c r="D40" s="31"/>
    </row>
    <row r="41" spans="2:4" x14ac:dyDescent="0.25">
      <c r="B41" s="30"/>
      <c r="C41" s="30"/>
      <c r="D41" s="31"/>
    </row>
    <row r="42" spans="2:4" x14ac:dyDescent="0.25">
      <c r="B42" s="30"/>
      <c r="C42" s="30"/>
      <c r="D42" s="31"/>
    </row>
    <row r="43" spans="2:4" x14ac:dyDescent="0.25">
      <c r="B43" s="30"/>
      <c r="C43" s="30"/>
      <c r="D43" s="31"/>
    </row>
    <row r="44" spans="2:4" x14ac:dyDescent="0.25">
      <c r="B44" s="30"/>
      <c r="C44" s="30"/>
      <c r="D44" s="31"/>
    </row>
    <row r="45" spans="2:4" x14ac:dyDescent="0.25">
      <c r="B45" s="30"/>
      <c r="C45" s="30"/>
      <c r="D45" s="31"/>
    </row>
    <row r="46" spans="2:4" x14ac:dyDescent="0.25">
      <c r="B46" s="30"/>
      <c r="C46" s="30"/>
    </row>
    <row r="47" spans="2:4" x14ac:dyDescent="0.25">
      <c r="B47" s="30"/>
      <c r="C47" s="30"/>
    </row>
  </sheetData>
  <mergeCells count="11">
    <mergeCell ref="B1:G1"/>
    <mergeCell ref="B2:G2"/>
    <mergeCell ref="B3:G3"/>
    <mergeCell ref="B4:C4"/>
    <mergeCell ref="B5:C5"/>
    <mergeCell ref="B8:C8"/>
    <mergeCell ref="B12:G12"/>
    <mergeCell ref="B14:B19"/>
    <mergeCell ref="B20:B23"/>
    <mergeCell ref="B24:B29"/>
    <mergeCell ref="B6:C6"/>
  </mergeCell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topLeftCell="A82" zoomScaleNormal="100" workbookViewId="0">
      <selection activeCell="A11" sqref="A11:B11"/>
    </sheetView>
  </sheetViews>
  <sheetFormatPr baseColWidth="10" defaultRowHeight="15" x14ac:dyDescent="0.25"/>
  <cols>
    <col min="1" max="1" width="20" style="29" bestFit="1" customWidth="1"/>
    <col min="2" max="2" width="87" style="29" bestFit="1" customWidth="1"/>
    <col min="3" max="3" width="20.28515625" style="33" bestFit="1" customWidth="1"/>
    <col min="4" max="4" width="20.5703125" style="33" bestFit="1" customWidth="1"/>
    <col min="5" max="5" width="21.5703125" style="33" customWidth="1"/>
    <col min="6" max="6" width="19.140625" style="33" bestFit="1" customWidth="1"/>
    <col min="7" max="7" width="15.140625" style="29" bestFit="1" customWidth="1"/>
    <col min="8" max="8" width="14.140625" style="29" bestFit="1" customWidth="1"/>
    <col min="9" max="9" width="12.7109375" style="29" bestFit="1" customWidth="1"/>
    <col min="10" max="16384" width="11.42578125" style="29"/>
  </cols>
  <sheetData>
    <row r="1" spans="1:8" x14ac:dyDescent="0.25">
      <c r="A1" s="96" t="s">
        <v>238</v>
      </c>
      <c r="B1" s="96"/>
      <c r="C1" s="96"/>
      <c r="D1" s="96"/>
      <c r="E1" s="96"/>
      <c r="F1" s="96"/>
    </row>
    <row r="2" spans="1:8" x14ac:dyDescent="0.25">
      <c r="A2" s="96"/>
      <c r="B2" s="96"/>
      <c r="C2" s="96"/>
      <c r="D2" s="96"/>
      <c r="E2" s="96"/>
      <c r="F2" s="96"/>
    </row>
    <row r="3" spans="1:8" x14ac:dyDescent="0.25">
      <c r="A3" s="96"/>
      <c r="B3" s="96"/>
      <c r="C3" s="96"/>
      <c r="D3" s="96"/>
      <c r="E3" s="96"/>
      <c r="F3" s="96"/>
    </row>
    <row r="4" spans="1:8" x14ac:dyDescent="0.25">
      <c r="A4" s="96"/>
      <c r="B4" s="96"/>
      <c r="C4" s="96"/>
      <c r="D4" s="96"/>
      <c r="E4" s="96"/>
      <c r="F4" s="96"/>
    </row>
    <row r="5" spans="1:8" ht="21" x14ac:dyDescent="0.35">
      <c r="A5" s="96" t="s">
        <v>239</v>
      </c>
      <c r="B5" s="96"/>
      <c r="C5" s="96"/>
      <c r="D5" s="96"/>
      <c r="E5" s="96"/>
      <c r="F5" s="96"/>
    </row>
    <row r="6" spans="1:8" ht="21.75" thickBot="1" x14ac:dyDescent="0.4">
      <c r="A6" s="97" t="s">
        <v>240</v>
      </c>
      <c r="B6" s="97"/>
      <c r="C6" s="97"/>
      <c r="D6" s="97"/>
      <c r="E6" s="97"/>
      <c r="F6" s="97"/>
    </row>
    <row r="7" spans="1:8" ht="30.75" thickBot="1" x14ac:dyDescent="0.3">
      <c r="A7" s="98" t="s">
        <v>226</v>
      </c>
      <c r="B7" s="99"/>
      <c r="C7" s="100" t="s">
        <v>241</v>
      </c>
      <c r="D7" s="100" t="s">
        <v>242</v>
      </c>
      <c r="E7" s="101" t="s">
        <v>243</v>
      </c>
      <c r="F7" s="102" t="s">
        <v>244</v>
      </c>
    </row>
    <row r="8" spans="1:8" ht="16.5" thickBot="1" x14ac:dyDescent="0.3">
      <c r="A8" s="103" t="s">
        <v>232</v>
      </c>
      <c r="B8" s="104"/>
      <c r="C8" s="105">
        <v>0</v>
      </c>
      <c r="D8" s="106">
        <v>0</v>
      </c>
      <c r="E8" s="106">
        <f t="shared" ref="E8:E11" si="0">+C8+D8</f>
        <v>0</v>
      </c>
      <c r="F8" s="107">
        <v>0</v>
      </c>
    </row>
    <row r="9" spans="1:8" ht="16.5" thickBot="1" x14ac:dyDescent="0.3">
      <c r="A9" s="108" t="s">
        <v>245</v>
      </c>
      <c r="B9" s="109"/>
      <c r="C9" s="105">
        <v>74605541</v>
      </c>
      <c r="D9" s="106">
        <v>13023829</v>
      </c>
      <c r="E9" s="106">
        <v>87629370</v>
      </c>
      <c r="F9" s="107">
        <v>87629370</v>
      </c>
      <c r="G9" s="33"/>
      <c r="H9" s="110"/>
    </row>
    <row r="10" spans="1:8" ht="16.5" thickBot="1" x14ac:dyDescent="0.3">
      <c r="A10" s="108" t="s">
        <v>197</v>
      </c>
      <c r="B10" s="109"/>
      <c r="C10" s="105">
        <v>57895602</v>
      </c>
      <c r="D10" s="106">
        <v>4040259.01</v>
      </c>
      <c r="E10" s="106">
        <v>61935861.009999998</v>
      </c>
      <c r="F10" s="107">
        <v>51021184</v>
      </c>
      <c r="G10" s="33"/>
    </row>
    <row r="11" spans="1:8" ht="16.5" thickBot="1" x14ac:dyDescent="0.3">
      <c r="A11" s="108" t="s">
        <v>229</v>
      </c>
      <c r="B11" s="109"/>
      <c r="C11" s="105">
        <v>0</v>
      </c>
      <c r="D11" s="106">
        <v>10968250</v>
      </c>
      <c r="E11" s="106">
        <f t="shared" si="0"/>
        <v>10968250</v>
      </c>
      <c r="F11" s="107">
        <v>0</v>
      </c>
      <c r="G11" s="33"/>
    </row>
    <row r="12" spans="1:8" ht="15.75" thickBot="1" x14ac:dyDescent="0.3">
      <c r="A12" s="111" t="s">
        <v>228</v>
      </c>
      <c r="B12" s="112"/>
      <c r="C12" s="113">
        <f>SUM(C8:C11)</f>
        <v>132501143</v>
      </c>
      <c r="D12" s="113">
        <f>SUM(D8:D11)</f>
        <v>28032338.009999998</v>
      </c>
      <c r="E12" s="113">
        <f>SUM(E8:E11)</f>
        <v>160533481.00999999</v>
      </c>
      <c r="F12" s="113">
        <f>SUM(F8:F11)</f>
        <v>138650554</v>
      </c>
      <c r="G12" s="33"/>
    </row>
    <row r="13" spans="1:8" ht="15.75" thickTop="1" x14ac:dyDescent="0.25">
      <c r="A13" s="114"/>
      <c r="B13" s="114"/>
      <c r="C13" s="115"/>
      <c r="D13" s="115"/>
      <c r="E13" s="115"/>
      <c r="F13" s="115"/>
    </row>
    <row r="14" spans="1:8" ht="21.75" thickBot="1" x14ac:dyDescent="0.4">
      <c r="A14" s="97" t="s">
        <v>246</v>
      </c>
      <c r="B14" s="97"/>
      <c r="C14" s="97"/>
      <c r="D14" s="97"/>
      <c r="E14" s="97"/>
      <c r="F14" s="97"/>
    </row>
    <row r="15" spans="1:8" ht="30.75" thickBot="1" x14ac:dyDescent="0.3">
      <c r="A15" s="116" t="s">
        <v>226</v>
      </c>
      <c r="B15" s="117"/>
      <c r="C15" s="118" t="s">
        <v>241</v>
      </c>
      <c r="D15" s="118" t="s">
        <v>242</v>
      </c>
      <c r="E15" s="119" t="s">
        <v>243</v>
      </c>
      <c r="F15" s="120" t="s">
        <v>247</v>
      </c>
    </row>
    <row r="16" spans="1:8" ht="15.75" thickBot="1" x14ac:dyDescent="0.3">
      <c r="A16" s="121"/>
      <c r="B16" s="122"/>
      <c r="C16" s="123"/>
      <c r="D16" s="123"/>
      <c r="E16" s="123"/>
      <c r="F16" s="123"/>
    </row>
    <row r="17" spans="1:6" ht="15.75" thickBot="1" x14ac:dyDescent="0.3">
      <c r="A17" s="124" t="s">
        <v>248</v>
      </c>
      <c r="B17" s="125" t="s">
        <v>249</v>
      </c>
      <c r="C17" s="126">
        <f>SUM(C18:C21)</f>
        <v>0</v>
      </c>
      <c r="D17" s="126">
        <f>SUM(D18:D21)</f>
        <v>0</v>
      </c>
      <c r="E17" s="126">
        <f>SUM(E18:E21)</f>
        <v>0</v>
      </c>
      <c r="F17" s="127">
        <f>SUM(F18:F21)</f>
        <v>0</v>
      </c>
    </row>
    <row r="18" spans="1:6" x14ac:dyDescent="0.25">
      <c r="A18" s="128"/>
      <c r="B18" s="129" t="s">
        <v>250</v>
      </c>
      <c r="C18" s="130">
        <v>0</v>
      </c>
      <c r="D18" s="131">
        <v>0</v>
      </c>
      <c r="E18" s="132">
        <v>0</v>
      </c>
      <c r="F18" s="133">
        <v>0</v>
      </c>
    </row>
    <row r="19" spans="1:6" x14ac:dyDescent="0.25">
      <c r="A19" s="128"/>
      <c r="B19" s="134" t="s">
        <v>251</v>
      </c>
      <c r="C19" s="130">
        <v>0</v>
      </c>
      <c r="D19" s="135">
        <v>0</v>
      </c>
      <c r="E19" s="132">
        <v>0</v>
      </c>
      <c r="F19" s="133">
        <v>0</v>
      </c>
    </row>
    <row r="20" spans="1:6" x14ac:dyDescent="0.25">
      <c r="A20" s="128"/>
      <c r="B20" s="134" t="s">
        <v>252</v>
      </c>
      <c r="C20" s="130">
        <v>0</v>
      </c>
      <c r="D20" s="130">
        <v>0</v>
      </c>
      <c r="E20" s="132">
        <v>0</v>
      </c>
      <c r="F20" s="133">
        <v>0</v>
      </c>
    </row>
    <row r="21" spans="1:6" ht="15.75" thickBot="1" x14ac:dyDescent="0.3">
      <c r="A21" s="128"/>
      <c r="B21" s="134" t="s">
        <v>253</v>
      </c>
      <c r="C21" s="130">
        <v>0</v>
      </c>
      <c r="D21" s="130">
        <v>0</v>
      </c>
      <c r="E21" s="132">
        <v>0</v>
      </c>
      <c r="F21" s="133">
        <v>0</v>
      </c>
    </row>
    <row r="22" spans="1:6" ht="15.75" thickBot="1" x14ac:dyDescent="0.3">
      <c r="A22" s="136"/>
      <c r="B22" s="137" t="s">
        <v>254</v>
      </c>
      <c r="C22" s="138">
        <f>SUM(C23:C26)</f>
        <v>0</v>
      </c>
      <c r="D22" s="138">
        <f>SUM(D23:D26)</f>
        <v>0</v>
      </c>
      <c r="E22" s="138">
        <f>SUM(E23:E26)</f>
        <v>0</v>
      </c>
      <c r="F22" s="139">
        <f>SUM(F23:F26)</f>
        <v>0</v>
      </c>
    </row>
    <row r="23" spans="1:6" x14ac:dyDescent="0.25">
      <c r="A23" s="128"/>
      <c r="B23" s="129" t="s">
        <v>250</v>
      </c>
      <c r="C23" s="130">
        <v>0</v>
      </c>
      <c r="D23" s="131">
        <v>0</v>
      </c>
      <c r="E23" s="132">
        <v>0</v>
      </c>
      <c r="F23" s="133">
        <v>0</v>
      </c>
    </row>
    <row r="24" spans="1:6" x14ac:dyDescent="0.25">
      <c r="A24" s="128"/>
      <c r="B24" s="134" t="s">
        <v>251</v>
      </c>
      <c r="C24" s="130">
        <v>0</v>
      </c>
      <c r="D24" s="130">
        <v>0</v>
      </c>
      <c r="E24" s="132">
        <v>0</v>
      </c>
      <c r="F24" s="133">
        <v>0</v>
      </c>
    </row>
    <row r="25" spans="1:6" x14ac:dyDescent="0.25">
      <c r="A25" s="128"/>
      <c r="B25" s="134" t="s">
        <v>252</v>
      </c>
      <c r="C25" s="130">
        <v>0</v>
      </c>
      <c r="D25" s="135">
        <v>0</v>
      </c>
      <c r="E25" s="132">
        <v>0</v>
      </c>
      <c r="F25" s="133">
        <v>0</v>
      </c>
    </row>
    <row r="26" spans="1:6" ht="15.75" thickBot="1" x14ac:dyDescent="0.3">
      <c r="A26" s="128"/>
      <c r="B26" s="134" t="s">
        <v>253</v>
      </c>
      <c r="C26" s="130">
        <v>0</v>
      </c>
      <c r="D26" s="130">
        <v>0</v>
      </c>
      <c r="E26" s="132">
        <v>0</v>
      </c>
      <c r="F26" s="133">
        <v>0</v>
      </c>
    </row>
    <row r="27" spans="1:6" ht="15.75" thickBot="1" x14ac:dyDescent="0.3">
      <c r="A27" s="136"/>
      <c r="B27" s="140" t="s">
        <v>255</v>
      </c>
      <c r="C27" s="138">
        <f>SUM(C28:C31)</f>
        <v>0</v>
      </c>
      <c r="D27" s="138">
        <f>SUM(D28:D31)</f>
        <v>0</v>
      </c>
      <c r="E27" s="138">
        <f>SUM(E28:E31)</f>
        <v>0</v>
      </c>
      <c r="F27" s="139">
        <f>SUM(F28:F31)</f>
        <v>0</v>
      </c>
    </row>
    <row r="28" spans="1:6" x14ac:dyDescent="0.25">
      <c r="A28" s="128"/>
      <c r="B28" s="129" t="s">
        <v>250</v>
      </c>
      <c r="C28" s="130">
        <v>0</v>
      </c>
      <c r="D28" s="131">
        <v>0</v>
      </c>
      <c r="E28" s="132">
        <v>0</v>
      </c>
      <c r="F28" s="133">
        <v>0</v>
      </c>
    </row>
    <row r="29" spans="1:6" x14ac:dyDescent="0.25">
      <c r="A29" s="128"/>
      <c r="B29" s="134" t="s">
        <v>251</v>
      </c>
      <c r="C29" s="130">
        <v>0</v>
      </c>
      <c r="D29" s="130">
        <v>0</v>
      </c>
      <c r="E29" s="132">
        <v>0</v>
      </c>
      <c r="F29" s="133">
        <v>0</v>
      </c>
    </row>
    <row r="30" spans="1:6" x14ac:dyDescent="0.25">
      <c r="A30" s="128"/>
      <c r="B30" s="134" t="s">
        <v>252</v>
      </c>
      <c r="C30" s="130">
        <v>0</v>
      </c>
      <c r="D30" s="135">
        <v>0</v>
      </c>
      <c r="E30" s="132">
        <v>0</v>
      </c>
      <c r="F30" s="133">
        <v>0</v>
      </c>
    </row>
    <row r="31" spans="1:6" x14ac:dyDescent="0.25">
      <c r="A31" s="128"/>
      <c r="B31" s="134" t="s">
        <v>253</v>
      </c>
      <c r="C31" s="130">
        <v>0</v>
      </c>
      <c r="D31" s="130">
        <v>0</v>
      </c>
      <c r="E31" s="132">
        <v>0</v>
      </c>
      <c r="F31" s="133">
        <v>0</v>
      </c>
    </row>
    <row r="32" spans="1:6" ht="15.75" thickBot="1" x14ac:dyDescent="0.3">
      <c r="A32" s="141"/>
      <c r="B32" s="142" t="s">
        <v>256</v>
      </c>
      <c r="C32" s="143">
        <f>+C17+C22+C27</f>
        <v>0</v>
      </c>
      <c r="D32" s="143">
        <f>+D17+D22+D27</f>
        <v>0</v>
      </c>
      <c r="E32" s="143">
        <f>+E17+E22+E27</f>
        <v>0</v>
      </c>
      <c r="F32" s="144">
        <f>+F17+F22+F27</f>
        <v>0</v>
      </c>
    </row>
    <row r="33" spans="1:6" x14ac:dyDescent="0.25">
      <c r="A33" s="145"/>
      <c r="B33" s="146"/>
      <c r="C33" s="147"/>
      <c r="D33" s="147"/>
      <c r="E33" s="147"/>
      <c r="F33" s="147"/>
    </row>
    <row r="34" spans="1:6" x14ac:dyDescent="0.25">
      <c r="A34" s="148"/>
      <c r="B34" s="148"/>
      <c r="C34" s="149"/>
      <c r="D34" s="149"/>
      <c r="E34" s="149"/>
      <c r="F34" s="149"/>
    </row>
    <row r="35" spans="1:6" ht="15.75" thickBot="1" x14ac:dyDescent="0.3">
      <c r="A35" s="150"/>
      <c r="B35" s="150"/>
      <c r="C35" s="151"/>
      <c r="D35" s="151"/>
      <c r="E35" s="151"/>
      <c r="F35" s="151"/>
    </row>
    <row r="36" spans="1:6" ht="15.75" customHeight="1" thickBot="1" x14ac:dyDescent="0.3">
      <c r="A36" s="152" t="s">
        <v>257</v>
      </c>
      <c r="B36" s="125" t="s">
        <v>249</v>
      </c>
      <c r="C36" s="126">
        <f>SUM(C37:C40)</f>
        <v>13859895</v>
      </c>
      <c r="D36" s="126">
        <f>SUM(D37:D40)</f>
        <v>3599829.0000000005</v>
      </c>
      <c r="E36" s="126">
        <f>SUM(E37:E40)</f>
        <v>17459724</v>
      </c>
      <c r="F36" s="127">
        <f>SUM(F37:F40)</f>
        <v>17368422.870000001</v>
      </c>
    </row>
    <row r="37" spans="1:6" x14ac:dyDescent="0.25">
      <c r="A37" s="153"/>
      <c r="B37" s="129" t="s">
        <v>250</v>
      </c>
      <c r="C37" s="130">
        <v>0</v>
      </c>
      <c r="D37" s="131">
        <v>0</v>
      </c>
      <c r="E37" s="132">
        <f t="shared" ref="E37:E40" si="1">+C37+D37</f>
        <v>0</v>
      </c>
      <c r="F37" s="133">
        <v>0</v>
      </c>
    </row>
    <row r="38" spans="1:6" x14ac:dyDescent="0.25">
      <c r="A38" s="153"/>
      <c r="B38" s="134" t="s">
        <v>251</v>
      </c>
      <c r="C38" s="130">
        <v>0</v>
      </c>
      <c r="D38" s="135">
        <v>0</v>
      </c>
      <c r="E38" s="132">
        <f t="shared" si="1"/>
        <v>0</v>
      </c>
      <c r="F38" s="133">
        <v>0</v>
      </c>
    </row>
    <row r="39" spans="1:6" x14ac:dyDescent="0.25">
      <c r="A39" s="153"/>
      <c r="B39" s="134" t="s">
        <v>252</v>
      </c>
      <c r="C39" s="130">
        <v>0</v>
      </c>
      <c r="D39" s="130">
        <v>0</v>
      </c>
      <c r="E39" s="132">
        <f t="shared" si="1"/>
        <v>0</v>
      </c>
      <c r="F39" s="133">
        <v>0</v>
      </c>
    </row>
    <row r="40" spans="1:6" ht="15.75" thickBot="1" x14ac:dyDescent="0.3">
      <c r="A40" s="153"/>
      <c r="B40" s="134" t="s">
        <v>253</v>
      </c>
      <c r="C40" s="130">
        <v>13859895</v>
      </c>
      <c r="D40" s="130">
        <v>3599829.0000000005</v>
      </c>
      <c r="E40" s="132">
        <f t="shared" si="1"/>
        <v>17459724</v>
      </c>
      <c r="F40" s="133">
        <v>17368422.870000001</v>
      </c>
    </row>
    <row r="41" spans="1:6" ht="15.75" thickBot="1" x14ac:dyDescent="0.3">
      <c r="A41" s="154"/>
      <c r="B41" s="137" t="s">
        <v>254</v>
      </c>
      <c r="C41" s="138">
        <f>SUM(C42:C45)</f>
        <v>0</v>
      </c>
      <c r="D41" s="138">
        <f t="shared" ref="D41:F41" si="2">SUM(D42:D45)</f>
        <v>196387.19</v>
      </c>
      <c r="E41" s="138">
        <f t="shared" si="2"/>
        <v>196387.19</v>
      </c>
      <c r="F41" s="138">
        <f t="shared" si="2"/>
        <v>196387.19</v>
      </c>
    </row>
    <row r="42" spans="1:6" x14ac:dyDescent="0.25">
      <c r="A42" s="153"/>
      <c r="B42" s="129" t="s">
        <v>250</v>
      </c>
      <c r="C42" s="130">
        <v>0</v>
      </c>
      <c r="D42" s="131">
        <v>0</v>
      </c>
      <c r="E42" s="132">
        <f t="shared" ref="E42:E45" si="3">+C42+D42</f>
        <v>0</v>
      </c>
      <c r="F42" s="133">
        <v>0</v>
      </c>
    </row>
    <row r="43" spans="1:6" x14ac:dyDescent="0.25">
      <c r="A43" s="153"/>
      <c r="B43" s="134" t="s">
        <v>251</v>
      </c>
      <c r="C43" s="130">
        <v>0</v>
      </c>
      <c r="D43" s="130">
        <v>0</v>
      </c>
      <c r="E43" s="132">
        <f t="shared" si="3"/>
        <v>0</v>
      </c>
      <c r="F43" s="133">
        <v>0</v>
      </c>
    </row>
    <row r="44" spans="1:6" x14ac:dyDescent="0.25">
      <c r="A44" s="153"/>
      <c r="B44" s="134" t="s">
        <v>252</v>
      </c>
      <c r="C44" s="130">
        <v>0</v>
      </c>
      <c r="D44" s="135">
        <v>0</v>
      </c>
      <c r="E44" s="132">
        <f t="shared" si="3"/>
        <v>0</v>
      </c>
      <c r="F44" s="133">
        <v>0</v>
      </c>
    </row>
    <row r="45" spans="1:6" ht="15.75" thickBot="1" x14ac:dyDescent="0.3">
      <c r="A45" s="153"/>
      <c r="B45" s="134" t="s">
        <v>253</v>
      </c>
      <c r="C45" s="130">
        <v>0</v>
      </c>
      <c r="D45" s="130">
        <v>196387.19</v>
      </c>
      <c r="E45" s="132">
        <f t="shared" si="3"/>
        <v>196387.19</v>
      </c>
      <c r="F45" s="133">
        <v>196387.19</v>
      </c>
    </row>
    <row r="46" spans="1:6" ht="15.75" thickBot="1" x14ac:dyDescent="0.3">
      <c r="A46" s="154"/>
      <c r="B46" s="140" t="s">
        <v>255</v>
      </c>
      <c r="C46" s="138">
        <f>SUM(C47:C50)</f>
        <v>60745646</v>
      </c>
      <c r="D46" s="138">
        <f>SUM(D47:D50)</f>
        <v>9227612.8099999968</v>
      </c>
      <c r="E46" s="138">
        <f t="shared" ref="E46:F46" si="4">SUM(E47:E50)</f>
        <v>69973258.810000002</v>
      </c>
      <c r="F46" s="138">
        <f t="shared" si="4"/>
        <v>69973258.810000002</v>
      </c>
    </row>
    <row r="47" spans="1:6" x14ac:dyDescent="0.25">
      <c r="A47" s="153"/>
      <c r="B47" s="129" t="s">
        <v>250</v>
      </c>
      <c r="C47" s="130">
        <v>0</v>
      </c>
      <c r="D47" s="135">
        <v>1847585.31</v>
      </c>
      <c r="E47" s="132">
        <f>+C47+D47</f>
        <v>1847585.31</v>
      </c>
      <c r="F47" s="133">
        <v>1847585.31</v>
      </c>
    </row>
    <row r="48" spans="1:6" x14ac:dyDescent="0.25">
      <c r="A48" s="153"/>
      <c r="B48" s="134" t="s">
        <v>251</v>
      </c>
      <c r="C48" s="130">
        <v>0</v>
      </c>
      <c r="D48" s="135">
        <v>0</v>
      </c>
      <c r="E48" s="132">
        <f t="shared" ref="E48:E50" si="5">+C48+D48</f>
        <v>0</v>
      </c>
      <c r="F48" s="133">
        <v>0</v>
      </c>
    </row>
    <row r="49" spans="1:8" x14ac:dyDescent="0.25">
      <c r="A49" s="153"/>
      <c r="B49" s="134" t="s">
        <v>252</v>
      </c>
      <c r="C49" s="130">
        <v>0</v>
      </c>
      <c r="D49" s="135">
        <v>0</v>
      </c>
      <c r="E49" s="132">
        <f t="shared" si="5"/>
        <v>0</v>
      </c>
      <c r="F49" s="133">
        <v>0</v>
      </c>
    </row>
    <row r="50" spans="1:8" ht="15.75" thickBot="1" x14ac:dyDescent="0.3">
      <c r="A50" s="153"/>
      <c r="B50" s="155" t="s">
        <v>253</v>
      </c>
      <c r="C50" s="156">
        <v>60745646</v>
      </c>
      <c r="D50" s="157">
        <v>7380027.4999999963</v>
      </c>
      <c r="E50" s="132">
        <f t="shared" si="5"/>
        <v>68125673.5</v>
      </c>
      <c r="F50" s="158">
        <v>68125673.5</v>
      </c>
      <c r="G50" s="159"/>
      <c r="H50" s="33"/>
    </row>
    <row r="51" spans="1:8" ht="15.75" thickBot="1" x14ac:dyDescent="0.3">
      <c r="A51" s="160"/>
      <c r="B51" s="161" t="s">
        <v>258</v>
      </c>
      <c r="C51" s="162">
        <f>+C36+C41+C46</f>
        <v>74605541</v>
      </c>
      <c r="D51" s="162">
        <f>+D36+D41+D46</f>
        <v>13023828.999999996</v>
      </c>
      <c r="E51" s="162">
        <f>+E36+E41+E46</f>
        <v>87629370</v>
      </c>
      <c r="F51" s="163">
        <f>+F36+F41+F46</f>
        <v>87538068.870000005</v>
      </c>
    </row>
    <row r="52" spans="1:8" x14ac:dyDescent="0.25">
      <c r="A52" s="145"/>
      <c r="B52" s="146"/>
      <c r="C52" s="147"/>
      <c r="D52" s="147"/>
      <c r="E52" s="147"/>
      <c r="F52" s="147"/>
    </row>
    <row r="53" spans="1:8" x14ac:dyDescent="0.25">
      <c r="A53" s="148"/>
      <c r="B53" s="148"/>
      <c r="C53" s="149"/>
      <c r="D53" s="149"/>
      <c r="E53" s="149"/>
      <c r="F53" s="149"/>
    </row>
    <row r="54" spans="1:8" ht="15.75" thickBot="1" x14ac:dyDescent="0.3">
      <c r="A54" s="150"/>
      <c r="B54" s="150"/>
      <c r="C54" s="151"/>
      <c r="D54" s="151"/>
      <c r="E54" s="151"/>
      <c r="F54" s="151"/>
    </row>
    <row r="55" spans="1:8" ht="15.75" thickBot="1" x14ac:dyDescent="0.3">
      <c r="A55" s="152" t="s">
        <v>259</v>
      </c>
      <c r="B55" s="125" t="s">
        <v>249</v>
      </c>
      <c r="C55" s="126">
        <f>SUM(C56:C59)</f>
        <v>2500000</v>
      </c>
      <c r="D55" s="126">
        <f>SUM(D56:D59)</f>
        <v>0</v>
      </c>
      <c r="E55" s="126">
        <f>SUM(E56:E59)</f>
        <v>2500000</v>
      </c>
      <c r="F55" s="127">
        <f>SUM(F56:F59)</f>
        <v>2319034.2999999998</v>
      </c>
    </row>
    <row r="56" spans="1:8" x14ac:dyDescent="0.25">
      <c r="A56" s="153"/>
      <c r="B56" s="129" t="s">
        <v>250</v>
      </c>
      <c r="C56" s="130">
        <v>0</v>
      </c>
      <c r="D56" s="131">
        <v>0</v>
      </c>
      <c r="E56" s="132">
        <f t="shared" ref="E56:E63" si="6">+C56+D56</f>
        <v>0</v>
      </c>
      <c r="F56" s="133">
        <v>0</v>
      </c>
    </row>
    <row r="57" spans="1:8" x14ac:dyDescent="0.25">
      <c r="A57" s="153"/>
      <c r="B57" s="134" t="s">
        <v>251</v>
      </c>
      <c r="C57" s="130">
        <v>0</v>
      </c>
      <c r="D57" s="135">
        <v>0</v>
      </c>
      <c r="E57" s="132">
        <f t="shared" si="6"/>
        <v>0</v>
      </c>
      <c r="F57" s="133">
        <v>0</v>
      </c>
    </row>
    <row r="58" spans="1:8" x14ac:dyDescent="0.25">
      <c r="A58" s="153"/>
      <c r="B58" s="134" t="s">
        <v>252</v>
      </c>
      <c r="C58" s="130">
        <v>0</v>
      </c>
      <c r="D58" s="130">
        <v>0</v>
      </c>
      <c r="E58" s="132">
        <f t="shared" si="6"/>
        <v>0</v>
      </c>
      <c r="F58" s="133">
        <v>0</v>
      </c>
    </row>
    <row r="59" spans="1:8" ht="15.75" thickBot="1" x14ac:dyDescent="0.3">
      <c r="A59" s="153"/>
      <c r="B59" s="134" t="s">
        <v>253</v>
      </c>
      <c r="C59" s="130">
        <v>2500000</v>
      </c>
      <c r="D59" s="130">
        <v>0</v>
      </c>
      <c r="E59" s="132">
        <f t="shared" si="6"/>
        <v>2500000</v>
      </c>
      <c r="F59" s="133">
        <v>2319034.2999999998</v>
      </c>
    </row>
    <row r="60" spans="1:8" ht="15.75" thickBot="1" x14ac:dyDescent="0.3">
      <c r="A60" s="154"/>
      <c r="B60" s="137" t="s">
        <v>254</v>
      </c>
      <c r="C60" s="138">
        <f>SUM(C61:C64)</f>
        <v>4639102</v>
      </c>
      <c r="D60" s="138">
        <f>SUM(D61:D64)</f>
        <v>419562.87999999989</v>
      </c>
      <c r="E60" s="138">
        <f t="shared" ref="E60:F60" si="7">SUM(E61:E64)</f>
        <v>5058664.8800000018</v>
      </c>
      <c r="F60" s="138">
        <f t="shared" si="7"/>
        <v>5058664.8800000018</v>
      </c>
    </row>
    <row r="61" spans="1:8" x14ac:dyDescent="0.25">
      <c r="A61" s="153"/>
      <c r="B61" s="129" t="s">
        <v>250</v>
      </c>
      <c r="C61" s="130">
        <v>0</v>
      </c>
      <c r="D61" s="131">
        <v>0</v>
      </c>
      <c r="E61" s="164">
        <f t="shared" si="6"/>
        <v>0</v>
      </c>
      <c r="F61" s="133">
        <v>0</v>
      </c>
    </row>
    <row r="62" spans="1:8" x14ac:dyDescent="0.25">
      <c r="A62" s="153"/>
      <c r="B62" s="134" t="s">
        <v>251</v>
      </c>
      <c r="C62" s="130">
        <v>136480</v>
      </c>
      <c r="D62" s="132">
        <v>436188.01</v>
      </c>
      <c r="E62" s="165">
        <v>572668.00999999989</v>
      </c>
      <c r="F62" s="166">
        <v>572668.00999999989</v>
      </c>
    </row>
    <row r="63" spans="1:8" x14ac:dyDescent="0.25">
      <c r="A63" s="153"/>
      <c r="B63" s="134" t="s">
        <v>252</v>
      </c>
      <c r="C63" s="130">
        <v>0</v>
      </c>
      <c r="D63" s="135">
        <v>0</v>
      </c>
      <c r="E63" s="132">
        <f t="shared" si="6"/>
        <v>0</v>
      </c>
      <c r="F63" s="133">
        <v>0</v>
      </c>
    </row>
    <row r="64" spans="1:8" ht="15.75" thickBot="1" x14ac:dyDescent="0.3">
      <c r="A64" s="153"/>
      <c r="B64" s="134" t="s">
        <v>253</v>
      </c>
      <c r="C64" s="48">
        <v>4502622</v>
      </c>
      <c r="D64" s="130">
        <v>-16625.130000000092</v>
      </c>
      <c r="E64" s="165">
        <v>4485996.870000002</v>
      </c>
      <c r="F64" s="133">
        <v>4485996.870000002</v>
      </c>
      <c r="G64" s="33"/>
    </row>
    <row r="65" spans="1:7" ht="15.75" thickBot="1" x14ac:dyDescent="0.3">
      <c r="A65" s="154"/>
      <c r="B65" s="140" t="s">
        <v>255</v>
      </c>
      <c r="C65" s="138">
        <f>SUM(C66:C69)</f>
        <v>50082500</v>
      </c>
      <c r="D65" s="138">
        <f>SUM(D66:D69)</f>
        <v>1917329.540000001</v>
      </c>
      <c r="E65" s="138">
        <f t="shared" ref="E65:F65" si="8">SUM(E66:E69)</f>
        <v>51999829.539999999</v>
      </c>
      <c r="F65" s="138">
        <f t="shared" si="8"/>
        <v>37061460.960000001</v>
      </c>
    </row>
    <row r="66" spans="1:7" x14ac:dyDescent="0.25">
      <c r="A66" s="153"/>
      <c r="B66" s="129" t="s">
        <v>250</v>
      </c>
      <c r="C66" s="130">
        <v>0</v>
      </c>
      <c r="D66" s="167">
        <v>5341857.71</v>
      </c>
      <c r="E66" s="132">
        <f>+C66+D66</f>
        <v>5341857.71</v>
      </c>
      <c r="F66" s="133">
        <v>5341857.71</v>
      </c>
      <c r="G66" s="33"/>
    </row>
    <row r="67" spans="1:7" x14ac:dyDescent="0.25">
      <c r="A67" s="153"/>
      <c r="B67" s="134" t="s">
        <v>251</v>
      </c>
      <c r="C67" s="130">
        <v>0</v>
      </c>
      <c r="D67" s="130">
        <v>0</v>
      </c>
      <c r="E67" s="132">
        <f>+C67+D67</f>
        <v>0</v>
      </c>
      <c r="F67" s="133">
        <v>0</v>
      </c>
    </row>
    <row r="68" spans="1:7" x14ac:dyDescent="0.25">
      <c r="A68" s="153"/>
      <c r="B68" s="134" t="s">
        <v>252</v>
      </c>
      <c r="C68" s="130">
        <v>0</v>
      </c>
      <c r="D68" s="135">
        <v>0</v>
      </c>
      <c r="E68" s="132">
        <f>+C68+D68</f>
        <v>0</v>
      </c>
      <c r="F68" s="133">
        <v>0</v>
      </c>
      <c r="G68" s="33"/>
    </row>
    <row r="69" spans="1:7" ht="15.75" thickBot="1" x14ac:dyDescent="0.3">
      <c r="A69" s="153"/>
      <c r="B69" s="134" t="s">
        <v>253</v>
      </c>
      <c r="C69" s="130">
        <v>50082500</v>
      </c>
      <c r="D69" s="167">
        <v>-3424528.169999999</v>
      </c>
      <c r="E69" s="132">
        <f>+C69+D69</f>
        <v>46657971.829999998</v>
      </c>
      <c r="F69" s="133">
        <v>31719603.25</v>
      </c>
      <c r="G69" s="167"/>
    </row>
    <row r="70" spans="1:7" ht="15.75" thickBot="1" x14ac:dyDescent="0.3">
      <c r="A70" s="168"/>
      <c r="B70" s="140" t="s">
        <v>260</v>
      </c>
      <c r="C70" s="138">
        <f>SUM(C71)</f>
        <v>0</v>
      </c>
      <c r="D70" s="138">
        <f t="shared" ref="D70:F70" si="9">SUM(D71)</f>
        <v>241650</v>
      </c>
      <c r="E70" s="138">
        <f t="shared" si="9"/>
        <v>241650</v>
      </c>
      <c r="F70" s="138">
        <f t="shared" si="9"/>
        <v>241650</v>
      </c>
    </row>
    <row r="71" spans="1:7" ht="15.75" thickBot="1" x14ac:dyDescent="0.3">
      <c r="A71" s="168"/>
      <c r="B71" s="134" t="s">
        <v>253</v>
      </c>
      <c r="C71" s="130">
        <v>0</v>
      </c>
      <c r="D71" s="135">
        <v>241650</v>
      </c>
      <c r="E71" s="132">
        <f t="shared" ref="E71:E75" si="10">+C71+D71</f>
        <v>241650</v>
      </c>
      <c r="F71" s="133">
        <v>241650</v>
      </c>
    </row>
    <row r="72" spans="1:7" ht="15.75" thickBot="1" x14ac:dyDescent="0.3">
      <c r="A72" s="168"/>
      <c r="B72" s="140" t="s">
        <v>261</v>
      </c>
      <c r="C72" s="138">
        <f>SUM(C73:C76)</f>
        <v>674000</v>
      </c>
      <c r="D72" s="138">
        <f>SUM(D73:D76)</f>
        <v>1461716.59</v>
      </c>
      <c r="E72" s="138">
        <f t="shared" ref="E72:F72" si="11">SUM(E73:E76)</f>
        <v>2135716.59</v>
      </c>
      <c r="F72" s="138">
        <f t="shared" si="11"/>
        <v>2135716.59</v>
      </c>
    </row>
    <row r="73" spans="1:7" x14ac:dyDescent="0.25">
      <c r="A73" s="168"/>
      <c r="B73" s="129" t="s">
        <v>250</v>
      </c>
      <c r="C73" s="130">
        <v>0</v>
      </c>
      <c r="D73" s="131">
        <v>0</v>
      </c>
      <c r="E73" s="132">
        <f t="shared" si="10"/>
        <v>0</v>
      </c>
      <c r="F73" s="133">
        <v>0</v>
      </c>
    </row>
    <row r="74" spans="1:7" x14ac:dyDescent="0.25">
      <c r="A74" s="168"/>
      <c r="B74" s="134" t="s">
        <v>251</v>
      </c>
      <c r="C74" s="130">
        <v>0</v>
      </c>
      <c r="D74" s="130">
        <v>0</v>
      </c>
      <c r="E74" s="132">
        <f t="shared" si="10"/>
        <v>0</v>
      </c>
      <c r="F74" s="133">
        <v>0</v>
      </c>
    </row>
    <row r="75" spans="1:7" x14ac:dyDescent="0.25">
      <c r="A75" s="168"/>
      <c r="B75" s="134" t="s">
        <v>252</v>
      </c>
      <c r="C75" s="130">
        <v>0</v>
      </c>
      <c r="D75" s="135">
        <v>0</v>
      </c>
      <c r="E75" s="132">
        <f t="shared" si="10"/>
        <v>0</v>
      </c>
      <c r="F75" s="133">
        <v>0</v>
      </c>
    </row>
    <row r="76" spans="1:7" x14ac:dyDescent="0.25">
      <c r="A76" s="168"/>
      <c r="B76" s="134" t="s">
        <v>253</v>
      </c>
      <c r="C76" s="130">
        <v>674000</v>
      </c>
      <c r="D76" s="130">
        <v>1461716.59</v>
      </c>
      <c r="E76" s="132">
        <v>2135716.59</v>
      </c>
      <c r="F76" s="133">
        <v>2135716.59</v>
      </c>
    </row>
    <row r="77" spans="1:7" ht="15.75" thickBot="1" x14ac:dyDescent="0.3">
      <c r="A77" s="160"/>
      <c r="B77" s="142" t="s">
        <v>262</v>
      </c>
      <c r="C77" s="144">
        <f>+C55+C60+C65+C70+C72</f>
        <v>57895602</v>
      </c>
      <c r="D77" s="144">
        <f t="shared" ref="D77:F77" si="12">+D55+D60+D65+D70+D72</f>
        <v>4040259.0100000007</v>
      </c>
      <c r="E77" s="144">
        <f t="shared" si="12"/>
        <v>61935861.010000005</v>
      </c>
      <c r="F77" s="144">
        <f t="shared" si="12"/>
        <v>46816526.730000004</v>
      </c>
    </row>
    <row r="78" spans="1:7" x14ac:dyDescent="0.25">
      <c r="A78" s="150"/>
      <c r="B78" s="150"/>
      <c r="C78" s="151"/>
      <c r="D78" s="151"/>
      <c r="E78" s="151"/>
      <c r="F78" s="151"/>
    </row>
    <row r="79" spans="1:7" x14ac:dyDescent="0.25">
      <c r="A79" s="150"/>
      <c r="B79" s="150"/>
      <c r="C79" s="151"/>
      <c r="D79" s="151"/>
      <c r="E79" s="151"/>
      <c r="F79" s="151"/>
    </row>
    <row r="80" spans="1:7" ht="15.75" thickBot="1" x14ac:dyDescent="0.3">
      <c r="A80" s="150"/>
      <c r="B80" s="150"/>
      <c r="C80" s="151"/>
      <c r="D80" s="151"/>
      <c r="E80" s="151"/>
      <c r="F80" s="151"/>
    </row>
    <row r="81" spans="1:6" ht="15.75" thickBot="1" x14ac:dyDescent="0.3">
      <c r="A81" s="152" t="s">
        <v>218</v>
      </c>
      <c r="B81" s="125" t="s">
        <v>249</v>
      </c>
      <c r="C81" s="126">
        <f>SUM(C82:C85)</f>
        <v>0</v>
      </c>
      <c r="D81" s="126">
        <f>SUM(D82:D85)</f>
        <v>0</v>
      </c>
      <c r="E81" s="126">
        <f>SUM(E82:E85)</f>
        <v>0</v>
      </c>
      <c r="F81" s="127">
        <f>SUM(F82:F85)</f>
        <v>0</v>
      </c>
    </row>
    <row r="82" spans="1:6" x14ac:dyDescent="0.25">
      <c r="A82" s="153"/>
      <c r="B82" s="129" t="s">
        <v>250</v>
      </c>
      <c r="C82" s="130">
        <v>0</v>
      </c>
      <c r="D82" s="131">
        <v>0</v>
      </c>
      <c r="E82" s="132">
        <f t="shared" ref="E82:E85" si="13">+C82+D82</f>
        <v>0</v>
      </c>
      <c r="F82" s="133">
        <v>0</v>
      </c>
    </row>
    <row r="83" spans="1:6" x14ac:dyDescent="0.25">
      <c r="A83" s="153"/>
      <c r="B83" s="134" t="s">
        <v>251</v>
      </c>
      <c r="C83" s="130">
        <v>0</v>
      </c>
      <c r="D83" s="135">
        <v>0</v>
      </c>
      <c r="E83" s="132">
        <f t="shared" si="13"/>
        <v>0</v>
      </c>
      <c r="F83" s="133">
        <v>0</v>
      </c>
    </row>
    <row r="84" spans="1:6" x14ac:dyDescent="0.25">
      <c r="A84" s="153"/>
      <c r="B84" s="134" t="s">
        <v>252</v>
      </c>
      <c r="C84" s="130">
        <v>0</v>
      </c>
      <c r="D84" s="130">
        <v>0</v>
      </c>
      <c r="E84" s="132">
        <f t="shared" si="13"/>
        <v>0</v>
      </c>
      <c r="F84" s="133">
        <v>0</v>
      </c>
    </row>
    <row r="85" spans="1:6" ht="15.75" thickBot="1" x14ac:dyDescent="0.3">
      <c r="A85" s="153"/>
      <c r="B85" s="134" t="s">
        <v>253</v>
      </c>
      <c r="C85" s="130">
        <v>0</v>
      </c>
      <c r="D85" s="130">
        <v>0</v>
      </c>
      <c r="E85" s="132">
        <f t="shared" si="13"/>
        <v>0</v>
      </c>
      <c r="F85" s="133">
        <v>0</v>
      </c>
    </row>
    <row r="86" spans="1:6" ht="15.75" thickBot="1" x14ac:dyDescent="0.3">
      <c r="A86" s="154"/>
      <c r="B86" s="137" t="s">
        <v>254</v>
      </c>
      <c r="C86" s="138">
        <f>SUM(C87:C90)</f>
        <v>0</v>
      </c>
      <c r="D86" s="138">
        <f>SUM(D87:D90)</f>
        <v>0</v>
      </c>
      <c r="E86" s="138">
        <f t="shared" ref="E86:F86" si="14">SUM(E87:E90)</f>
        <v>0</v>
      </c>
      <c r="F86" s="138">
        <f t="shared" si="14"/>
        <v>0</v>
      </c>
    </row>
    <row r="87" spans="1:6" x14ac:dyDescent="0.25">
      <c r="A87" s="153"/>
      <c r="B87" s="129" t="s">
        <v>250</v>
      </c>
      <c r="C87" s="130">
        <v>0</v>
      </c>
      <c r="D87" s="131">
        <v>0</v>
      </c>
      <c r="E87" s="132">
        <f t="shared" ref="E87:E90" si="15">+C87+D87</f>
        <v>0</v>
      </c>
      <c r="F87" s="133">
        <v>0</v>
      </c>
    </row>
    <row r="88" spans="1:6" x14ac:dyDescent="0.25">
      <c r="A88" s="153"/>
      <c r="B88" s="134" t="s">
        <v>251</v>
      </c>
      <c r="C88" s="130">
        <v>0</v>
      </c>
      <c r="D88" s="130">
        <v>0</v>
      </c>
      <c r="E88" s="132">
        <f t="shared" si="15"/>
        <v>0</v>
      </c>
      <c r="F88" s="133">
        <v>0</v>
      </c>
    </row>
    <row r="89" spans="1:6" x14ac:dyDescent="0.25">
      <c r="A89" s="153"/>
      <c r="B89" s="134" t="s">
        <v>252</v>
      </c>
      <c r="C89" s="130">
        <v>0</v>
      </c>
      <c r="D89" s="135">
        <v>0</v>
      </c>
      <c r="E89" s="132">
        <f t="shared" si="15"/>
        <v>0</v>
      </c>
      <c r="F89" s="133">
        <v>0</v>
      </c>
    </row>
    <row r="90" spans="1:6" ht="15.75" thickBot="1" x14ac:dyDescent="0.3">
      <c r="A90" s="153"/>
      <c r="B90" s="134" t="s">
        <v>253</v>
      </c>
      <c r="C90" s="130">
        <v>0</v>
      </c>
      <c r="D90" s="130">
        <v>0</v>
      </c>
      <c r="E90" s="132">
        <f t="shared" si="15"/>
        <v>0</v>
      </c>
      <c r="F90" s="133">
        <v>0</v>
      </c>
    </row>
    <row r="91" spans="1:6" ht="15.75" thickBot="1" x14ac:dyDescent="0.3">
      <c r="A91" s="154"/>
      <c r="B91" s="140" t="s">
        <v>255</v>
      </c>
      <c r="C91" s="138">
        <f>SUM(C92:C95)</f>
        <v>0</v>
      </c>
      <c r="D91" s="138">
        <f t="shared" ref="D91:F91" si="16">SUM(D92:D95)</f>
        <v>10968250</v>
      </c>
      <c r="E91" s="138">
        <f t="shared" si="16"/>
        <v>10968250</v>
      </c>
      <c r="F91" s="138">
        <f t="shared" si="16"/>
        <v>10968250</v>
      </c>
    </row>
    <row r="92" spans="1:6" x14ac:dyDescent="0.25">
      <c r="A92" s="153"/>
      <c r="B92" s="129" t="s">
        <v>250</v>
      </c>
      <c r="C92" s="130">
        <v>0</v>
      </c>
      <c r="D92" s="131">
        <v>0</v>
      </c>
      <c r="E92" s="132">
        <f t="shared" ref="E92:E95" si="17">+C92+D92</f>
        <v>0</v>
      </c>
      <c r="F92" s="133">
        <v>0</v>
      </c>
    </row>
    <row r="93" spans="1:6" x14ac:dyDescent="0.25">
      <c r="A93" s="153"/>
      <c r="B93" s="134" t="s">
        <v>251</v>
      </c>
      <c r="C93" s="130">
        <v>0</v>
      </c>
      <c r="D93" s="130">
        <v>0</v>
      </c>
      <c r="E93" s="132">
        <f t="shared" si="17"/>
        <v>0</v>
      </c>
      <c r="F93" s="133">
        <v>0</v>
      </c>
    </row>
    <row r="94" spans="1:6" x14ac:dyDescent="0.25">
      <c r="A94" s="153"/>
      <c r="B94" s="134" t="s">
        <v>252</v>
      </c>
      <c r="C94" s="130">
        <v>0</v>
      </c>
      <c r="D94" s="135">
        <v>0</v>
      </c>
      <c r="E94" s="132">
        <f t="shared" si="17"/>
        <v>0</v>
      </c>
      <c r="F94" s="133">
        <v>0</v>
      </c>
    </row>
    <row r="95" spans="1:6" x14ac:dyDescent="0.25">
      <c r="A95" s="153"/>
      <c r="B95" s="134" t="s">
        <v>253</v>
      </c>
      <c r="C95" s="130">
        <v>0</v>
      </c>
      <c r="D95" s="130">
        <v>10968250</v>
      </c>
      <c r="E95" s="132">
        <f t="shared" si="17"/>
        <v>10968250</v>
      </c>
      <c r="F95" s="130">
        <v>10968250</v>
      </c>
    </row>
    <row r="96" spans="1:6" ht="15.75" thickBot="1" x14ac:dyDescent="0.3">
      <c r="A96" s="160"/>
      <c r="B96" s="142" t="s">
        <v>262</v>
      </c>
      <c r="C96" s="143">
        <f>+C81+C86+C91</f>
        <v>0</v>
      </c>
      <c r="D96" s="143">
        <f>+D81+D86+D91</f>
        <v>10968250</v>
      </c>
      <c r="E96" s="143">
        <f>+E81+E86+E91</f>
        <v>10968250</v>
      </c>
      <c r="F96" s="144">
        <f>+F81+F86+F91</f>
        <v>10968250</v>
      </c>
    </row>
    <row r="97" spans="1:6" x14ac:dyDescent="0.25">
      <c r="A97" s="150"/>
      <c r="B97" s="150"/>
      <c r="C97" s="151"/>
      <c r="D97" s="151"/>
      <c r="E97" s="151"/>
      <c r="F97" s="151"/>
    </row>
    <row r="98" spans="1:6" x14ac:dyDescent="0.25">
      <c r="A98" s="150"/>
      <c r="B98" s="150"/>
      <c r="C98" s="151"/>
      <c r="D98" s="151"/>
      <c r="E98" s="151"/>
      <c r="F98" s="151"/>
    </row>
    <row r="99" spans="1:6" x14ac:dyDescent="0.25">
      <c r="A99" s="150"/>
      <c r="B99" s="150"/>
      <c r="C99" s="151"/>
      <c r="D99" s="151"/>
      <c r="E99" s="151"/>
      <c r="F99" s="151"/>
    </row>
    <row r="100" spans="1:6" ht="15.75" thickBot="1" x14ac:dyDescent="0.3">
      <c r="A100" s="95" t="s">
        <v>217</v>
      </c>
      <c r="B100" s="35"/>
      <c r="C100" s="169">
        <f>+C32+C51+C77+C96</f>
        <v>132501143</v>
      </c>
      <c r="D100" s="169">
        <f>+D32+D51+D77+D96</f>
        <v>28032338.009999998</v>
      </c>
      <c r="E100" s="169">
        <f>+E32+E51+E77+E96</f>
        <v>160533481.00999999</v>
      </c>
      <c r="F100" s="169">
        <f>+F32+F51+F77+F96</f>
        <v>145322845.60000002</v>
      </c>
    </row>
    <row r="101" spans="1:6" ht="15.75" thickTop="1" x14ac:dyDescent="0.25"/>
  </sheetData>
  <mergeCells count="14">
    <mergeCell ref="A55:A77"/>
    <mergeCell ref="A81:A96"/>
    <mergeCell ref="A10:B10"/>
    <mergeCell ref="A11:B11"/>
    <mergeCell ref="A14:F14"/>
    <mergeCell ref="A15:B15"/>
    <mergeCell ref="A17:A32"/>
    <mergeCell ref="A36:A51"/>
    <mergeCell ref="A1:F4"/>
    <mergeCell ref="A5:F5"/>
    <mergeCell ref="A6:F6"/>
    <mergeCell ref="A7:B7"/>
    <mergeCell ref="A8:B8"/>
    <mergeCell ref="A9:B9"/>
  </mergeCells>
  <pageMargins left="0.70866141732283472" right="0.70866141732283472" top="0.74803149606299213" bottom="0.74803149606299213" header="0.31496062992125984" footer="0.31496062992125984"/>
  <pageSetup scale="4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4"/>
  <sheetViews>
    <sheetView zoomScaleNormal="100" workbookViewId="0">
      <selection activeCell="B2" sqref="B2:G2"/>
    </sheetView>
  </sheetViews>
  <sheetFormatPr baseColWidth="10" defaultRowHeight="15" x14ac:dyDescent="0.25"/>
  <cols>
    <col min="1" max="1" width="11.42578125" style="29"/>
    <col min="2" max="2" width="20.7109375" style="29" customWidth="1"/>
    <col min="3" max="3" width="30" style="29" customWidth="1"/>
    <col min="4" max="4" width="16.42578125" style="29" customWidth="1"/>
    <col min="5" max="6" width="16" style="29" customWidth="1"/>
    <col min="7" max="7" width="16.5703125" style="29" customWidth="1"/>
    <col min="8" max="16384" width="11.42578125" style="29"/>
  </cols>
  <sheetData>
    <row r="1" spans="2:7" ht="21" x14ac:dyDescent="0.35">
      <c r="B1" s="94" t="s">
        <v>237</v>
      </c>
      <c r="C1" s="94"/>
      <c r="D1" s="94"/>
      <c r="E1" s="94"/>
      <c r="F1" s="94"/>
      <c r="G1" s="94"/>
    </row>
    <row r="2" spans="2:7" x14ac:dyDescent="0.25">
      <c r="B2" s="93" t="s">
        <v>265</v>
      </c>
      <c r="C2" s="93"/>
      <c r="D2" s="93"/>
      <c r="E2" s="93"/>
      <c r="F2" s="93"/>
      <c r="G2" s="93"/>
    </row>
    <row r="3" spans="2:7" ht="15.75" thickBot="1" x14ac:dyDescent="0.3">
      <c r="B3" s="93" t="s">
        <v>235</v>
      </c>
      <c r="C3" s="93"/>
      <c r="D3" s="93"/>
      <c r="E3" s="93"/>
      <c r="F3" s="93"/>
      <c r="G3" s="93"/>
    </row>
    <row r="4" spans="2:7" ht="30.75" thickTop="1" x14ac:dyDescent="0.25">
      <c r="B4" s="92" t="s">
        <v>234</v>
      </c>
      <c r="C4" s="91"/>
      <c r="D4" s="90" t="s">
        <v>224</v>
      </c>
      <c r="E4" s="186" t="s">
        <v>264</v>
      </c>
      <c r="F4" s="90" t="s">
        <v>222</v>
      </c>
      <c r="G4" s="89" t="s">
        <v>233</v>
      </c>
    </row>
    <row r="5" spans="2:7" x14ac:dyDescent="0.25">
      <c r="B5" s="88" t="s">
        <v>232</v>
      </c>
      <c r="C5" s="87"/>
      <c r="D5" s="82">
        <v>0</v>
      </c>
      <c r="E5" s="82"/>
      <c r="F5" s="82">
        <f>++E5</f>
        <v>0</v>
      </c>
      <c r="G5" s="81">
        <f>+D5+E5</f>
        <v>0</v>
      </c>
    </row>
    <row r="6" spans="2:7" x14ac:dyDescent="0.25">
      <c r="B6" s="88" t="s">
        <v>231</v>
      </c>
      <c r="C6" s="87"/>
      <c r="D6" s="82">
        <v>74605541</v>
      </c>
      <c r="E6" s="64">
        <f>+F6-D6</f>
        <v>0</v>
      </c>
      <c r="F6" s="82">
        <f>69605541+5000000</f>
        <v>74605541</v>
      </c>
      <c r="G6" s="81">
        <f>3464973+5000000</f>
        <v>8464973</v>
      </c>
    </row>
    <row r="7" spans="2:7" ht="15.75" thickBot="1" x14ac:dyDescent="0.3">
      <c r="B7" s="191" t="s">
        <v>230</v>
      </c>
      <c r="C7" s="190"/>
      <c r="D7" s="82">
        <v>45124000</v>
      </c>
      <c r="E7" s="64">
        <f>+F7-D7</f>
        <v>0</v>
      </c>
      <c r="F7" s="82">
        <v>45124000</v>
      </c>
      <c r="G7" s="82">
        <v>1311280.5</v>
      </c>
    </row>
    <row r="8" spans="2:7" ht="15.75" thickTop="1" x14ac:dyDescent="0.25">
      <c r="D8" s="33"/>
      <c r="E8" s="33"/>
      <c r="F8" s="33"/>
      <c r="G8" s="33"/>
    </row>
    <row r="9" spans="2:7" s="76" customFormat="1" ht="15.75" thickBot="1" x14ac:dyDescent="0.3">
      <c r="B9" s="95" t="s">
        <v>228</v>
      </c>
      <c r="D9" s="77">
        <f>SUM(D5:D8)</f>
        <v>119729541</v>
      </c>
      <c r="E9" s="77">
        <f>SUM(E5:E8)</f>
        <v>0</v>
      </c>
      <c r="F9" s="77">
        <f>SUM(F5:F8)</f>
        <v>119729541</v>
      </c>
      <c r="G9" s="77">
        <f>SUM(G5:G8)</f>
        <v>9776253.5</v>
      </c>
    </row>
    <row r="10" spans="2:7" ht="15.75" thickTop="1" x14ac:dyDescent="0.25"/>
    <row r="11" spans="2:7" ht="15.75" thickBot="1" x14ac:dyDescent="0.3">
      <c r="B11" s="189" t="s">
        <v>227</v>
      </c>
      <c r="C11" s="189"/>
      <c r="D11" s="189"/>
      <c r="E11" s="189"/>
      <c r="F11" s="189"/>
      <c r="G11" s="189"/>
    </row>
    <row r="12" spans="2:7" ht="31.5" thickTop="1" thickBot="1" x14ac:dyDescent="0.3">
      <c r="B12" s="188" t="s">
        <v>226</v>
      </c>
      <c r="C12" s="187" t="s">
        <v>225</v>
      </c>
      <c r="D12" s="90" t="s">
        <v>224</v>
      </c>
      <c r="E12" s="186" t="s">
        <v>264</v>
      </c>
      <c r="F12" s="90" t="s">
        <v>222</v>
      </c>
      <c r="G12" s="89" t="s">
        <v>263</v>
      </c>
    </row>
    <row r="13" spans="2:7" ht="15.75" thickTop="1" x14ac:dyDescent="0.25">
      <c r="B13" s="184" t="s">
        <v>220</v>
      </c>
      <c r="C13" s="185" t="s">
        <v>220</v>
      </c>
      <c r="D13" s="182">
        <f>SUM(D14:D18)</f>
        <v>0</v>
      </c>
      <c r="E13" s="182">
        <f>SUM(E14:E18)</f>
        <v>0</v>
      </c>
      <c r="F13" s="182">
        <f>SUM(F14:F18)</f>
        <v>0</v>
      </c>
      <c r="G13" s="182">
        <f>SUM(G14:G18)</f>
        <v>0</v>
      </c>
    </row>
    <row r="14" spans="2:7" x14ac:dyDescent="0.25">
      <c r="B14" s="184"/>
      <c r="C14" s="174">
        <v>1000</v>
      </c>
      <c r="D14" s="64">
        <v>0</v>
      </c>
      <c r="E14" s="64">
        <v>0</v>
      </c>
      <c r="F14" s="64">
        <v>0</v>
      </c>
      <c r="G14" s="64">
        <v>0</v>
      </c>
    </row>
    <row r="15" spans="2:7" x14ac:dyDescent="0.25">
      <c r="B15" s="184"/>
      <c r="C15" s="174">
        <v>2000</v>
      </c>
      <c r="D15" s="64">
        <v>0</v>
      </c>
      <c r="E15" s="64">
        <v>0</v>
      </c>
      <c r="F15" s="64">
        <v>0</v>
      </c>
      <c r="G15" s="64">
        <v>0</v>
      </c>
    </row>
    <row r="16" spans="2:7" x14ac:dyDescent="0.25">
      <c r="B16" s="184"/>
      <c r="C16" s="174">
        <v>3000</v>
      </c>
      <c r="D16" s="64">
        <v>0</v>
      </c>
      <c r="E16" s="64">
        <v>0</v>
      </c>
      <c r="F16" s="64">
        <v>0</v>
      </c>
      <c r="G16" s="64">
        <v>0</v>
      </c>
    </row>
    <row r="17" spans="2:7" x14ac:dyDescent="0.25">
      <c r="B17" s="184"/>
      <c r="C17" s="174">
        <v>4000</v>
      </c>
      <c r="D17" s="64">
        <v>0</v>
      </c>
      <c r="E17" s="64">
        <v>0</v>
      </c>
      <c r="F17" s="64">
        <v>0</v>
      </c>
      <c r="G17" s="64">
        <v>0</v>
      </c>
    </row>
    <row r="18" spans="2:7" ht="15.75" thickBot="1" x14ac:dyDescent="0.3">
      <c r="B18" s="183"/>
      <c r="C18" s="172">
        <v>5000</v>
      </c>
      <c r="D18" s="64">
        <v>0</v>
      </c>
      <c r="E18" s="64">
        <v>0</v>
      </c>
      <c r="F18" s="64">
        <v>0</v>
      </c>
      <c r="G18" s="64">
        <v>0</v>
      </c>
    </row>
    <row r="19" spans="2:7" ht="15.75" thickTop="1" x14ac:dyDescent="0.25">
      <c r="B19" s="178" t="s">
        <v>219</v>
      </c>
      <c r="C19" s="177"/>
      <c r="D19" s="182">
        <f>SUM(D20:D22)</f>
        <v>74605541</v>
      </c>
      <c r="E19" s="182">
        <f>SUM(E20:E22)</f>
        <v>0</v>
      </c>
      <c r="F19" s="182">
        <f>SUM(F20:F22)</f>
        <v>74605541</v>
      </c>
      <c r="G19" s="182">
        <f>SUM(G20:G22)</f>
        <v>2259712.9700000002</v>
      </c>
    </row>
    <row r="20" spans="2:7" x14ac:dyDescent="0.25">
      <c r="B20" s="175"/>
      <c r="C20" s="174">
        <v>1000</v>
      </c>
      <c r="D20" s="64">
        <v>13859895</v>
      </c>
      <c r="E20" s="64">
        <f>+F20-D20</f>
        <v>0</v>
      </c>
      <c r="F20" s="64">
        <v>13859895</v>
      </c>
      <c r="G20" s="181">
        <v>2259712.9700000002</v>
      </c>
    </row>
    <row r="21" spans="2:7" x14ac:dyDescent="0.25">
      <c r="B21" s="175"/>
      <c r="C21" s="174">
        <v>2000</v>
      </c>
      <c r="D21" s="64">
        <v>0</v>
      </c>
      <c r="E21" s="64">
        <v>0</v>
      </c>
      <c r="F21" s="64">
        <f>+D21+E21</f>
        <v>0</v>
      </c>
      <c r="G21" s="181">
        <v>0</v>
      </c>
    </row>
    <row r="22" spans="2:7" ht="15.75" thickBot="1" x14ac:dyDescent="0.3">
      <c r="B22" s="175"/>
      <c r="C22" s="180">
        <v>3000</v>
      </c>
      <c r="D22" s="44">
        <v>60745646</v>
      </c>
      <c r="E22" s="44">
        <v>0</v>
      </c>
      <c r="F22" s="44">
        <f>+D22+E22</f>
        <v>60745646</v>
      </c>
      <c r="G22" s="179"/>
    </row>
    <row r="23" spans="2:7" ht="15.75" thickTop="1" x14ac:dyDescent="0.25">
      <c r="B23" s="178" t="s">
        <v>197</v>
      </c>
      <c r="C23" s="177"/>
      <c r="D23" s="61">
        <f>SUM(D25:D26)</f>
        <v>41624000</v>
      </c>
      <c r="E23" s="61">
        <f>SUM(E25:E26)</f>
        <v>-1.862645149230957E-9</v>
      </c>
      <c r="F23" s="61">
        <f>SUM(F24:F26)</f>
        <v>45124000</v>
      </c>
      <c r="G23" s="60">
        <f>SUM(G25:G26)</f>
        <v>376959.27</v>
      </c>
    </row>
    <row r="24" spans="2:7" x14ac:dyDescent="0.25">
      <c r="B24" s="175"/>
      <c r="C24" s="176">
        <v>1000</v>
      </c>
      <c r="D24" s="48">
        <v>3500000</v>
      </c>
      <c r="E24" s="48">
        <f>+F24-D24</f>
        <v>0</v>
      </c>
      <c r="F24" s="48">
        <v>3500000</v>
      </c>
      <c r="G24" s="48">
        <v>0</v>
      </c>
    </row>
    <row r="25" spans="2:7" x14ac:dyDescent="0.25">
      <c r="B25" s="175"/>
      <c r="C25" s="174">
        <v>2000</v>
      </c>
      <c r="D25" s="48">
        <v>5632600</v>
      </c>
      <c r="E25" s="48">
        <f>+F25-D25</f>
        <v>109949.24000000022</v>
      </c>
      <c r="F25" s="64">
        <v>5742549.2400000002</v>
      </c>
      <c r="G25" s="171">
        <v>206439.4</v>
      </c>
    </row>
    <row r="26" spans="2:7" ht="15.75" thickBot="1" x14ac:dyDescent="0.3">
      <c r="B26" s="173"/>
      <c r="C26" s="172">
        <v>3000</v>
      </c>
      <c r="D26" s="64">
        <v>35991400</v>
      </c>
      <c r="E26" s="48">
        <f>+F26-D26</f>
        <v>-109949.24000000209</v>
      </c>
      <c r="F26" s="64">
        <v>35881450.759999998</v>
      </c>
      <c r="G26" s="171">
        <v>170519.87</v>
      </c>
    </row>
    <row r="27" spans="2:7" ht="15.75" thickTop="1" x14ac:dyDescent="0.25">
      <c r="B27" s="95" t="s">
        <v>217</v>
      </c>
      <c r="C27" s="35"/>
      <c r="D27" s="36">
        <f>+D23+D19</f>
        <v>116229541</v>
      </c>
      <c r="E27" s="36">
        <f>+E23+E19</f>
        <v>-1.862645149230957E-9</v>
      </c>
      <c r="F27" s="36">
        <f>+F23+F19</f>
        <v>119729541</v>
      </c>
      <c r="G27" s="36">
        <f>+G23+G19</f>
        <v>2636672.2400000002</v>
      </c>
    </row>
    <row r="28" spans="2:7" x14ac:dyDescent="0.25">
      <c r="B28" s="35"/>
      <c r="C28" s="35"/>
      <c r="D28" s="34"/>
      <c r="E28" s="34"/>
      <c r="F28" s="34"/>
      <c r="G28" s="170"/>
    </row>
    <row r="34" spans="2:4" x14ac:dyDescent="0.25">
      <c r="B34" s="32"/>
      <c r="C34" s="32"/>
    </row>
    <row r="35" spans="2:4" x14ac:dyDescent="0.25">
      <c r="B35" s="30"/>
      <c r="C35" s="30"/>
      <c r="D35" s="30"/>
    </row>
    <row r="37" spans="2:4" x14ac:dyDescent="0.25">
      <c r="B37" s="30"/>
      <c r="C37" s="30"/>
      <c r="D37" s="31"/>
    </row>
    <row r="38" spans="2:4" x14ac:dyDescent="0.25">
      <c r="B38" s="30"/>
      <c r="C38" s="30"/>
      <c r="D38" s="31"/>
    </row>
    <row r="39" spans="2:4" x14ac:dyDescent="0.25">
      <c r="B39" s="30"/>
      <c r="C39" s="30"/>
      <c r="D39" s="31"/>
    </row>
    <row r="40" spans="2:4" x14ac:dyDescent="0.25">
      <c r="B40" s="30"/>
      <c r="C40" s="30"/>
      <c r="D40" s="31"/>
    </row>
    <row r="41" spans="2:4" x14ac:dyDescent="0.25">
      <c r="B41" s="30"/>
      <c r="C41" s="30"/>
      <c r="D41" s="31"/>
    </row>
    <row r="42" spans="2:4" x14ac:dyDescent="0.25">
      <c r="B42" s="30"/>
      <c r="C42" s="30"/>
      <c r="D42" s="31"/>
    </row>
    <row r="43" spans="2:4" x14ac:dyDescent="0.25">
      <c r="B43" s="30"/>
      <c r="C43" s="30"/>
    </row>
    <row r="44" spans="2:4" x14ac:dyDescent="0.25">
      <c r="B44" s="30"/>
      <c r="C44" s="30"/>
    </row>
  </sheetData>
  <mergeCells count="11">
    <mergeCell ref="B2:G2"/>
    <mergeCell ref="B11:G11"/>
    <mergeCell ref="B4:C4"/>
    <mergeCell ref="B1:G1"/>
    <mergeCell ref="B3:G3"/>
    <mergeCell ref="B13:B18"/>
    <mergeCell ref="B19:B22"/>
    <mergeCell ref="B23:B26"/>
    <mergeCell ref="B5:C5"/>
    <mergeCell ref="B6:C6"/>
    <mergeCell ref="B7:C7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A24" sqref="A24:A27"/>
    </sheetView>
  </sheetViews>
  <sheetFormatPr baseColWidth="10" defaultRowHeight="15" x14ac:dyDescent="0.25"/>
  <cols>
    <col min="1" max="1" width="22.85546875" style="29" bestFit="1" customWidth="1"/>
    <col min="2" max="2" width="27.7109375" style="29" customWidth="1"/>
    <col min="3" max="3" width="23.7109375" style="29" customWidth="1"/>
    <col min="4" max="4" width="19.140625" style="29" customWidth="1"/>
    <col min="5" max="5" width="23" style="29" customWidth="1"/>
    <col min="6" max="6" width="27.5703125" style="29" customWidth="1"/>
    <col min="7" max="7" width="13.7109375" style="29" bestFit="1" customWidth="1"/>
    <col min="8" max="16384" width="11.42578125" style="29"/>
  </cols>
  <sheetData>
    <row r="1" spans="1:7" ht="21" x14ac:dyDescent="0.35">
      <c r="A1" s="94" t="s">
        <v>237</v>
      </c>
      <c r="B1" s="94"/>
      <c r="C1" s="94"/>
      <c r="D1" s="94"/>
      <c r="E1" s="94"/>
      <c r="F1" s="94"/>
    </row>
    <row r="2" spans="1:7" x14ac:dyDescent="0.25">
      <c r="A2" s="93" t="s">
        <v>266</v>
      </c>
      <c r="B2" s="93"/>
      <c r="C2" s="93"/>
      <c r="D2" s="93"/>
      <c r="E2" s="93"/>
      <c r="F2" s="93"/>
    </row>
    <row r="3" spans="1:7" ht="15.75" thickBot="1" x14ac:dyDescent="0.3">
      <c r="A3" s="93" t="s">
        <v>235</v>
      </c>
      <c r="B3" s="93"/>
      <c r="C3" s="93"/>
      <c r="D3" s="93"/>
      <c r="E3" s="93"/>
      <c r="F3" s="93"/>
    </row>
    <row r="4" spans="1:7" ht="15.75" thickTop="1" x14ac:dyDescent="0.25">
      <c r="A4" s="92" t="s">
        <v>234</v>
      </c>
      <c r="B4" s="91"/>
      <c r="C4" s="90" t="s">
        <v>224</v>
      </c>
      <c r="D4" s="186" t="s">
        <v>264</v>
      </c>
      <c r="E4" s="90" t="s">
        <v>222</v>
      </c>
      <c r="F4" s="89" t="s">
        <v>233</v>
      </c>
    </row>
    <row r="5" spans="1:7" x14ac:dyDescent="0.25">
      <c r="A5" s="88" t="s">
        <v>232</v>
      </c>
      <c r="B5" s="87"/>
      <c r="C5" s="82">
        <v>0</v>
      </c>
      <c r="D5" s="181">
        <v>0</v>
      </c>
      <c r="E5" s="82">
        <v>0</v>
      </c>
      <c r="F5" s="81">
        <v>0</v>
      </c>
      <c r="G5" s="33"/>
    </row>
    <row r="6" spans="1:7" ht="15" customHeight="1" x14ac:dyDescent="0.25">
      <c r="A6" s="88" t="s">
        <v>267</v>
      </c>
      <c r="B6" s="87"/>
      <c r="C6" s="82">
        <v>74605540.920000002</v>
      </c>
      <c r="D6" s="192">
        <v>0</v>
      </c>
      <c r="E6" s="82">
        <v>0</v>
      </c>
      <c r="F6" s="81">
        <v>0</v>
      </c>
    </row>
    <row r="7" spans="1:7" ht="15" customHeight="1" x14ac:dyDescent="0.25">
      <c r="A7" s="88"/>
      <c r="B7" s="87"/>
      <c r="C7" s="82">
        <v>0</v>
      </c>
      <c r="D7" s="64">
        <v>0</v>
      </c>
      <c r="E7" s="82">
        <v>0</v>
      </c>
      <c r="F7" s="81">
        <v>0</v>
      </c>
    </row>
    <row r="8" spans="1:7" ht="15.75" thickBot="1" x14ac:dyDescent="0.3">
      <c r="A8" s="191" t="s">
        <v>197</v>
      </c>
      <c r="B8" s="190"/>
      <c r="C8" s="41">
        <v>57895602</v>
      </c>
      <c r="D8" s="41">
        <v>0</v>
      </c>
      <c r="E8" s="41">
        <v>0</v>
      </c>
      <c r="F8" s="193">
        <v>0</v>
      </c>
    </row>
    <row r="9" spans="1:7" ht="15.75" thickTop="1" x14ac:dyDescent="0.25">
      <c r="C9" s="33"/>
      <c r="D9" s="33"/>
      <c r="E9" s="33"/>
      <c r="F9" s="33"/>
    </row>
    <row r="10" spans="1:7" ht="15.75" thickBot="1" x14ac:dyDescent="0.3">
      <c r="A10" s="95" t="s">
        <v>228</v>
      </c>
      <c r="B10" s="76"/>
      <c r="C10" s="194">
        <f>SUM(C5:C9)</f>
        <v>132501142.92</v>
      </c>
      <c r="D10" s="194">
        <f t="shared" ref="D10:E10" si="0">SUM(D5:D9)</f>
        <v>0</v>
      </c>
      <c r="E10" s="194">
        <f t="shared" si="0"/>
        <v>0</v>
      </c>
      <c r="F10" s="194">
        <f>SUM(F5:F9)</f>
        <v>0</v>
      </c>
    </row>
    <row r="11" spans="1:7" ht="15.75" thickTop="1" x14ac:dyDescent="0.25">
      <c r="E11" s="33"/>
    </row>
    <row r="12" spans="1:7" ht="15.75" thickBot="1" x14ac:dyDescent="0.3">
      <c r="A12" s="189" t="s">
        <v>227</v>
      </c>
      <c r="B12" s="189"/>
      <c r="C12" s="189"/>
      <c r="D12" s="189"/>
      <c r="E12" s="189"/>
      <c r="F12" s="189"/>
    </row>
    <row r="13" spans="1:7" ht="31.5" thickTop="1" thickBot="1" x14ac:dyDescent="0.3">
      <c r="A13" s="195" t="s">
        <v>226</v>
      </c>
      <c r="B13" s="90" t="s">
        <v>225</v>
      </c>
      <c r="C13" s="90" t="s">
        <v>224</v>
      </c>
      <c r="D13" s="186" t="s">
        <v>264</v>
      </c>
      <c r="E13" s="90" t="s">
        <v>222</v>
      </c>
      <c r="F13" s="89" t="s">
        <v>263</v>
      </c>
    </row>
    <row r="14" spans="1:7" ht="15.75" thickTop="1" x14ac:dyDescent="0.25">
      <c r="A14" s="196" t="s">
        <v>220</v>
      </c>
      <c r="B14" s="177" t="s">
        <v>220</v>
      </c>
      <c r="C14" s="197">
        <f>SUM(C15:C19)</f>
        <v>0</v>
      </c>
      <c r="D14" s="198">
        <f t="shared" ref="D14:F14" si="1">SUM(D15:D19)</f>
        <v>0</v>
      </c>
      <c r="E14" s="53">
        <f t="shared" si="1"/>
        <v>0</v>
      </c>
      <c r="F14" s="199">
        <f t="shared" si="1"/>
        <v>0</v>
      </c>
    </row>
    <row r="15" spans="1:7" x14ac:dyDescent="0.25">
      <c r="A15" s="184"/>
      <c r="B15" s="174">
        <v>1000</v>
      </c>
      <c r="C15" s="200">
        <v>0</v>
      </c>
      <c r="D15" s="64">
        <v>0</v>
      </c>
      <c r="E15" s="64">
        <v>0</v>
      </c>
      <c r="F15" s="181">
        <v>0</v>
      </c>
    </row>
    <row r="16" spans="1:7" x14ac:dyDescent="0.25">
      <c r="A16" s="184"/>
      <c r="B16" s="174">
        <v>2000</v>
      </c>
      <c r="C16" s="200">
        <v>0</v>
      </c>
      <c r="D16" s="82">
        <v>0</v>
      </c>
      <c r="E16" s="82">
        <v>0</v>
      </c>
      <c r="F16" s="181">
        <v>0</v>
      </c>
    </row>
    <row r="17" spans="1:7" x14ac:dyDescent="0.25">
      <c r="A17" s="184"/>
      <c r="B17" s="174">
        <v>3000</v>
      </c>
      <c r="C17" s="200">
        <v>0</v>
      </c>
      <c r="D17" s="64">
        <v>0</v>
      </c>
      <c r="E17" s="64">
        <v>0</v>
      </c>
      <c r="F17" s="181">
        <v>0</v>
      </c>
    </row>
    <row r="18" spans="1:7" x14ac:dyDescent="0.25">
      <c r="A18" s="184"/>
      <c r="B18" s="174">
        <v>4000</v>
      </c>
      <c r="C18" s="200">
        <v>0</v>
      </c>
      <c r="D18" s="64">
        <v>0</v>
      </c>
      <c r="E18" s="64">
        <v>0</v>
      </c>
      <c r="F18" s="181">
        <v>0</v>
      </c>
    </row>
    <row r="19" spans="1:7" ht="15.75" thickBot="1" x14ac:dyDescent="0.3">
      <c r="A19" s="183"/>
      <c r="B19" s="172">
        <v>5000</v>
      </c>
      <c r="C19" s="201">
        <v>0</v>
      </c>
      <c r="D19" s="63">
        <v>0</v>
      </c>
      <c r="E19" s="63">
        <v>0</v>
      </c>
      <c r="F19" s="39">
        <v>0</v>
      </c>
    </row>
    <row r="20" spans="1:7" ht="15.75" thickTop="1" x14ac:dyDescent="0.25">
      <c r="A20" s="202" t="s">
        <v>267</v>
      </c>
      <c r="B20" s="177"/>
      <c r="C20" s="203">
        <f>SUM(C21:C23)</f>
        <v>74605540.920000002</v>
      </c>
      <c r="D20" s="203">
        <f t="shared" ref="D20:F20" si="2">SUM(D21:D23)</f>
        <v>0</v>
      </c>
      <c r="E20" s="203">
        <f t="shared" si="2"/>
        <v>0</v>
      </c>
      <c r="F20" s="204">
        <f t="shared" si="2"/>
        <v>0</v>
      </c>
      <c r="G20" s="33"/>
    </row>
    <row r="21" spans="1:7" x14ac:dyDescent="0.25">
      <c r="A21" s="205"/>
      <c r="B21" s="174">
        <v>1000</v>
      </c>
      <c r="C21" s="64">
        <v>13859895</v>
      </c>
      <c r="D21" s="64">
        <v>0</v>
      </c>
      <c r="E21" s="64">
        <v>0</v>
      </c>
      <c r="F21" s="181">
        <v>0</v>
      </c>
      <c r="G21" s="33"/>
    </row>
    <row r="22" spans="1:7" x14ac:dyDescent="0.25">
      <c r="A22" s="205"/>
      <c r="B22" s="174">
        <v>2000</v>
      </c>
      <c r="C22" s="64">
        <v>0</v>
      </c>
      <c r="D22" s="64">
        <v>0</v>
      </c>
      <c r="E22" s="64">
        <v>0</v>
      </c>
      <c r="F22" s="181">
        <v>0</v>
      </c>
    </row>
    <row r="23" spans="1:7" ht="15.75" thickBot="1" x14ac:dyDescent="0.3">
      <c r="A23" s="205"/>
      <c r="B23" s="180">
        <v>3000</v>
      </c>
      <c r="C23" s="63">
        <v>60745645.920000002</v>
      </c>
      <c r="D23" s="63">
        <v>0</v>
      </c>
      <c r="E23" s="63">
        <v>0</v>
      </c>
      <c r="F23" s="39">
        <v>0</v>
      </c>
    </row>
    <row r="24" spans="1:7" ht="15.75" thickTop="1" x14ac:dyDescent="0.25">
      <c r="A24" s="202"/>
      <c r="B24" s="177"/>
      <c r="C24" s="203">
        <f>SUM(C25:C27)</f>
        <v>0</v>
      </c>
      <c r="D24" s="203">
        <f t="shared" ref="D24:F24" si="3">SUM(D25:D27)</f>
        <v>0</v>
      </c>
      <c r="E24" s="203">
        <f t="shared" si="3"/>
        <v>0</v>
      </c>
      <c r="F24" s="204">
        <f t="shared" si="3"/>
        <v>0</v>
      </c>
    </row>
    <row r="25" spans="1:7" x14ac:dyDescent="0.25">
      <c r="A25" s="205"/>
      <c r="B25" s="174">
        <v>1000</v>
      </c>
      <c r="C25" s="64">
        <v>0</v>
      </c>
      <c r="D25" s="64">
        <v>0</v>
      </c>
      <c r="E25" s="64">
        <v>0</v>
      </c>
      <c r="F25" s="181">
        <v>0</v>
      </c>
      <c r="G25" s="33"/>
    </row>
    <row r="26" spans="1:7" x14ac:dyDescent="0.25">
      <c r="A26" s="205"/>
      <c r="B26" s="174">
        <v>2000</v>
      </c>
      <c r="C26" s="64">
        <v>0</v>
      </c>
      <c r="D26" s="64">
        <v>0</v>
      </c>
      <c r="E26" s="64">
        <v>0</v>
      </c>
      <c r="F26" s="181">
        <v>0</v>
      </c>
    </row>
    <row r="27" spans="1:7" ht="15.75" thickBot="1" x14ac:dyDescent="0.3">
      <c r="A27" s="205"/>
      <c r="B27" s="180">
        <v>3000</v>
      </c>
      <c r="C27" s="44">
        <v>0</v>
      </c>
      <c r="D27" s="44">
        <v>0</v>
      </c>
      <c r="E27" s="44">
        <v>0</v>
      </c>
      <c r="F27" s="179">
        <v>0</v>
      </c>
    </row>
    <row r="28" spans="1:7" ht="15.75" thickTop="1" x14ac:dyDescent="0.25">
      <c r="A28" s="178" t="s">
        <v>197</v>
      </c>
      <c r="B28" s="177"/>
      <c r="C28" s="53">
        <f>SUM(C29:C32)</f>
        <v>57895602</v>
      </c>
      <c r="D28" s="53">
        <f>SUM(D29:D32)</f>
        <v>0</v>
      </c>
      <c r="E28" s="53">
        <f>SUM(E29:E32)</f>
        <v>0</v>
      </c>
      <c r="F28" s="52">
        <f>SUM(F29:F32)</f>
        <v>0</v>
      </c>
    </row>
    <row r="29" spans="1:7" x14ac:dyDescent="0.25">
      <c r="A29" s="175"/>
      <c r="B29" s="176">
        <v>1000</v>
      </c>
      <c r="C29" s="48">
        <v>2500000</v>
      </c>
      <c r="D29" s="48">
        <v>0</v>
      </c>
      <c r="E29" s="48">
        <v>0</v>
      </c>
      <c r="F29" s="50">
        <v>0</v>
      </c>
      <c r="G29" s="33"/>
    </row>
    <row r="30" spans="1:7" x14ac:dyDescent="0.25">
      <c r="A30" s="175"/>
      <c r="B30" s="174">
        <v>2000</v>
      </c>
      <c r="C30" s="48">
        <v>4639102</v>
      </c>
      <c r="D30" s="48">
        <v>0</v>
      </c>
      <c r="E30" s="48">
        <v>0</v>
      </c>
      <c r="F30" s="47">
        <v>0</v>
      </c>
    </row>
    <row r="31" spans="1:7" x14ac:dyDescent="0.25">
      <c r="A31" s="175"/>
      <c r="B31" s="180">
        <v>3000</v>
      </c>
      <c r="C31" s="44">
        <v>50082500</v>
      </c>
      <c r="D31" s="48">
        <v>0</v>
      </c>
      <c r="E31" s="206">
        <v>0</v>
      </c>
      <c r="F31" s="179">
        <v>0</v>
      </c>
    </row>
    <row r="32" spans="1:7" ht="15.75" thickBot="1" x14ac:dyDescent="0.3">
      <c r="A32" s="173"/>
      <c r="B32" s="172">
        <v>5000</v>
      </c>
      <c r="C32" s="207">
        <v>674000</v>
      </c>
      <c r="D32" s="40">
        <v>0</v>
      </c>
      <c r="E32" s="40">
        <v>0</v>
      </c>
      <c r="F32" s="39">
        <v>0</v>
      </c>
    </row>
    <row r="33" spans="1:7" ht="15.75" thickTop="1" x14ac:dyDescent="0.25">
      <c r="A33" s="95" t="s">
        <v>217</v>
      </c>
      <c r="B33" s="35"/>
      <c r="C33" s="208">
        <f>+C28+C24+C14+C20</f>
        <v>132501142.92</v>
      </c>
      <c r="D33" s="208">
        <f t="shared" ref="D33:F33" si="4">+D28+D24+D14+D20</f>
        <v>0</v>
      </c>
      <c r="E33" s="208">
        <f t="shared" si="4"/>
        <v>0</v>
      </c>
      <c r="F33" s="208">
        <f t="shared" si="4"/>
        <v>0</v>
      </c>
      <c r="G33" s="33"/>
    </row>
  </sheetData>
  <mergeCells count="13">
    <mergeCell ref="A28:A32"/>
    <mergeCell ref="A7:B7"/>
    <mergeCell ref="A8:B8"/>
    <mergeCell ref="A12:F12"/>
    <mergeCell ref="A14:A19"/>
    <mergeCell ref="A20:A23"/>
    <mergeCell ref="A24:A27"/>
    <mergeCell ref="A1:F1"/>
    <mergeCell ref="A2:F2"/>
    <mergeCell ref="A3:F3"/>
    <mergeCell ref="A4:B4"/>
    <mergeCell ref="A5:B5"/>
    <mergeCell ref="A6:B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tabSelected="1" workbookViewId="0">
      <selection activeCell="C35" sqref="C35"/>
    </sheetView>
  </sheetViews>
  <sheetFormatPr baseColWidth="10" defaultRowHeight="15" x14ac:dyDescent="0.25"/>
  <cols>
    <col min="1" max="1" width="20" style="29" bestFit="1" customWidth="1"/>
    <col min="2" max="2" width="87" style="29" bestFit="1" customWidth="1"/>
    <col min="3" max="3" width="13.7109375" style="29" bestFit="1" customWidth="1"/>
    <col min="4" max="4" width="12.85546875" style="29" customWidth="1"/>
    <col min="5" max="5" width="15" style="29" customWidth="1"/>
    <col min="6" max="6" width="14.140625" style="29" customWidth="1"/>
    <col min="7" max="7" width="11.42578125" style="29"/>
    <col min="8" max="8" width="14.140625" style="29" bestFit="1" customWidth="1"/>
    <col min="9" max="16384" width="11.42578125" style="29"/>
  </cols>
  <sheetData>
    <row r="1" spans="1:8" x14ac:dyDescent="0.25">
      <c r="A1" s="96" t="s">
        <v>238</v>
      </c>
      <c r="B1" s="96"/>
      <c r="C1" s="96"/>
      <c r="D1" s="96"/>
      <c r="E1" s="96"/>
      <c r="F1" s="96"/>
    </row>
    <row r="2" spans="1:8" x14ac:dyDescent="0.25">
      <c r="A2" s="96"/>
      <c r="B2" s="96"/>
      <c r="C2" s="96"/>
      <c r="D2" s="96"/>
      <c r="E2" s="96"/>
      <c r="F2" s="96"/>
    </row>
    <row r="3" spans="1:8" x14ac:dyDescent="0.25">
      <c r="A3" s="96"/>
      <c r="B3" s="96"/>
      <c r="C3" s="96"/>
      <c r="D3" s="96"/>
      <c r="E3" s="96"/>
      <c r="F3" s="96"/>
    </row>
    <row r="4" spans="1:8" x14ac:dyDescent="0.25">
      <c r="A4" s="96"/>
      <c r="B4" s="96"/>
      <c r="C4" s="96"/>
      <c r="D4" s="96"/>
      <c r="E4" s="96"/>
      <c r="F4" s="96"/>
    </row>
    <row r="5" spans="1:8" ht="21" x14ac:dyDescent="0.35">
      <c r="A5" s="96" t="s">
        <v>268</v>
      </c>
      <c r="B5" s="96"/>
      <c r="C5" s="96"/>
      <c r="D5" s="96"/>
      <c r="E5" s="96"/>
      <c r="F5" s="96"/>
    </row>
    <row r="6" spans="1:8" ht="21.75" thickBot="1" x14ac:dyDescent="0.4">
      <c r="A6" s="209" t="s">
        <v>240</v>
      </c>
      <c r="B6" s="209"/>
      <c r="C6" s="209"/>
      <c r="D6" s="209"/>
      <c r="E6" s="209"/>
      <c r="F6" s="209"/>
    </row>
    <row r="7" spans="1:8" ht="30.75" thickBot="1" x14ac:dyDescent="0.3">
      <c r="A7" s="210" t="s">
        <v>226</v>
      </c>
      <c r="B7" s="211"/>
      <c r="C7" s="212" t="s">
        <v>241</v>
      </c>
      <c r="D7" s="212" t="s">
        <v>242</v>
      </c>
      <c r="E7" s="213" t="s">
        <v>243</v>
      </c>
      <c r="F7" s="214" t="s">
        <v>244</v>
      </c>
    </row>
    <row r="8" spans="1:8" ht="16.5" thickBot="1" x14ac:dyDescent="0.3">
      <c r="A8" s="215" t="s">
        <v>232</v>
      </c>
      <c r="B8" s="216"/>
      <c r="C8" s="82">
        <v>0</v>
      </c>
      <c r="D8" s="217">
        <v>0</v>
      </c>
      <c r="E8" s="217">
        <f t="shared" ref="E8:E11" si="0">+C8+D8</f>
        <v>0</v>
      </c>
      <c r="F8" s="218">
        <v>0</v>
      </c>
    </row>
    <row r="9" spans="1:8" ht="16.5" thickBot="1" x14ac:dyDescent="0.3">
      <c r="A9" s="215" t="s">
        <v>178</v>
      </c>
      <c r="B9" s="216"/>
      <c r="C9" s="82">
        <v>74605540.921000004</v>
      </c>
      <c r="D9" s="219">
        <v>0</v>
      </c>
      <c r="E9" s="219">
        <f t="shared" si="0"/>
        <v>74605540.921000004</v>
      </c>
      <c r="F9" s="218">
        <v>0</v>
      </c>
      <c r="H9" s="110"/>
    </row>
    <row r="10" spans="1:8" ht="16.5" thickBot="1" x14ac:dyDescent="0.3">
      <c r="A10" s="215"/>
      <c r="B10" s="216"/>
      <c r="C10" s="82">
        <v>0</v>
      </c>
      <c r="D10" s="135">
        <v>0</v>
      </c>
      <c r="E10" s="135">
        <f t="shared" si="0"/>
        <v>0</v>
      </c>
      <c r="F10" s="220">
        <v>0</v>
      </c>
    </row>
    <row r="11" spans="1:8" ht="16.5" thickBot="1" x14ac:dyDescent="0.3">
      <c r="A11" s="221" t="s">
        <v>197</v>
      </c>
      <c r="B11" s="222"/>
      <c r="C11" s="41">
        <v>57895602</v>
      </c>
      <c r="D11" s="223">
        <v>0</v>
      </c>
      <c r="E11" s="223">
        <f t="shared" si="0"/>
        <v>57895602</v>
      </c>
      <c r="F11" s="224">
        <v>0</v>
      </c>
    </row>
    <row r="12" spans="1:8" ht="16.5" thickTop="1" thickBot="1" x14ac:dyDescent="0.3">
      <c r="A12" s="111" t="s">
        <v>228</v>
      </c>
      <c r="B12" s="112"/>
      <c r="C12" s="113">
        <f>SUM(C8:C11)</f>
        <v>132501142.921</v>
      </c>
      <c r="D12" s="113">
        <f t="shared" ref="D12:F12" si="1">SUM(D8:D11)</f>
        <v>0</v>
      </c>
      <c r="E12" s="113">
        <f t="shared" si="1"/>
        <v>132501142.921</v>
      </c>
      <c r="F12" s="113">
        <f t="shared" si="1"/>
        <v>0</v>
      </c>
    </row>
    <row r="13" spans="1:8" ht="15.75" thickTop="1" x14ac:dyDescent="0.25">
      <c r="A13" s="114"/>
      <c r="B13" s="114"/>
      <c r="C13" s="115"/>
      <c r="D13" s="115"/>
      <c r="E13" s="115"/>
      <c r="F13" s="115"/>
    </row>
    <row r="14" spans="1:8" ht="21.75" thickBot="1" x14ac:dyDescent="0.4">
      <c r="A14" s="225" t="s">
        <v>246</v>
      </c>
      <c r="B14" s="225"/>
      <c r="C14" s="225"/>
      <c r="D14" s="225"/>
      <c r="E14" s="225"/>
      <c r="F14" s="225"/>
    </row>
    <row r="15" spans="1:8" ht="30.75" thickBot="1" x14ac:dyDescent="0.3">
      <c r="A15" s="226" t="s">
        <v>226</v>
      </c>
      <c r="B15" s="227"/>
      <c r="C15" s="118" t="s">
        <v>241</v>
      </c>
      <c r="D15" s="118" t="s">
        <v>242</v>
      </c>
      <c r="E15" s="119" t="s">
        <v>243</v>
      </c>
      <c r="F15" s="120" t="s">
        <v>269</v>
      </c>
    </row>
    <row r="16" spans="1:8" ht="15.75" thickBot="1" x14ac:dyDescent="0.3">
      <c r="A16" s="121"/>
      <c r="B16" s="122"/>
      <c r="C16" s="123"/>
      <c r="D16" s="123"/>
      <c r="E16" s="123"/>
      <c r="F16" s="123"/>
    </row>
    <row r="17" spans="1:6" ht="15.75" thickBot="1" x14ac:dyDescent="0.3">
      <c r="A17" s="228" t="s">
        <v>220</v>
      </c>
      <c r="B17" s="125" t="s">
        <v>249</v>
      </c>
      <c r="C17" s="126">
        <f>SUM(C18:C21)</f>
        <v>0</v>
      </c>
      <c r="D17" s="126">
        <f>SUM(D18:D21)</f>
        <v>0</v>
      </c>
      <c r="E17" s="126">
        <f>SUM(E18:E21)</f>
        <v>0</v>
      </c>
      <c r="F17" s="127">
        <f>SUM(F18:F21)</f>
        <v>0</v>
      </c>
    </row>
    <row r="18" spans="1:6" x14ac:dyDescent="0.25">
      <c r="A18" s="229"/>
      <c r="B18" s="129" t="s">
        <v>250</v>
      </c>
      <c r="C18" s="130">
        <v>0</v>
      </c>
      <c r="D18" s="131">
        <v>0</v>
      </c>
      <c r="E18" s="132">
        <v>0</v>
      </c>
      <c r="F18" s="133">
        <v>0</v>
      </c>
    </row>
    <row r="19" spans="1:6" x14ac:dyDescent="0.25">
      <c r="A19" s="229"/>
      <c r="B19" s="134" t="s">
        <v>251</v>
      </c>
      <c r="C19" s="130">
        <v>0</v>
      </c>
      <c r="D19" s="135">
        <v>0</v>
      </c>
      <c r="E19" s="132">
        <v>0</v>
      </c>
      <c r="F19" s="133">
        <v>0</v>
      </c>
    </row>
    <row r="20" spans="1:6" x14ac:dyDescent="0.25">
      <c r="A20" s="229"/>
      <c r="B20" s="134" t="s">
        <v>252</v>
      </c>
      <c r="C20" s="130">
        <v>0</v>
      </c>
      <c r="D20" s="130">
        <v>0</v>
      </c>
      <c r="E20" s="132">
        <v>0</v>
      </c>
      <c r="F20" s="133">
        <v>0</v>
      </c>
    </row>
    <row r="21" spans="1:6" ht="15.75" thickBot="1" x14ac:dyDescent="0.3">
      <c r="A21" s="229"/>
      <c r="B21" s="134" t="s">
        <v>253</v>
      </c>
      <c r="C21" s="130">
        <v>0</v>
      </c>
      <c r="D21" s="130">
        <v>0</v>
      </c>
      <c r="E21" s="132">
        <v>0</v>
      </c>
      <c r="F21" s="133">
        <v>0</v>
      </c>
    </row>
    <row r="22" spans="1:6" ht="15.75" thickBot="1" x14ac:dyDescent="0.3">
      <c r="A22" s="229"/>
      <c r="B22" s="137" t="s">
        <v>254</v>
      </c>
      <c r="C22" s="138">
        <f>SUM(C23:C26)</f>
        <v>0</v>
      </c>
      <c r="D22" s="138">
        <f>SUM(D23:D26)</f>
        <v>0</v>
      </c>
      <c r="E22" s="138">
        <f>SUM(E23:E26)</f>
        <v>0</v>
      </c>
      <c r="F22" s="139">
        <f>SUM(F23:F26)</f>
        <v>0</v>
      </c>
    </row>
    <row r="23" spans="1:6" x14ac:dyDescent="0.25">
      <c r="A23" s="229"/>
      <c r="B23" s="129" t="s">
        <v>250</v>
      </c>
      <c r="C23" s="130">
        <v>0</v>
      </c>
      <c r="D23" s="131">
        <v>0</v>
      </c>
      <c r="E23" s="132">
        <v>0</v>
      </c>
      <c r="F23" s="133">
        <v>0</v>
      </c>
    </row>
    <row r="24" spans="1:6" x14ac:dyDescent="0.25">
      <c r="A24" s="229"/>
      <c r="B24" s="134" t="s">
        <v>251</v>
      </c>
      <c r="C24" s="130">
        <v>0</v>
      </c>
      <c r="D24" s="130">
        <v>0</v>
      </c>
      <c r="E24" s="132">
        <v>0</v>
      </c>
      <c r="F24" s="133">
        <v>0</v>
      </c>
    </row>
    <row r="25" spans="1:6" x14ac:dyDescent="0.25">
      <c r="A25" s="229"/>
      <c r="B25" s="134" t="s">
        <v>252</v>
      </c>
      <c r="C25" s="130">
        <v>0</v>
      </c>
      <c r="D25" s="135">
        <v>0</v>
      </c>
      <c r="E25" s="132">
        <v>0</v>
      </c>
      <c r="F25" s="133">
        <v>0</v>
      </c>
    </row>
    <row r="26" spans="1:6" ht="15.75" thickBot="1" x14ac:dyDescent="0.3">
      <c r="A26" s="229"/>
      <c r="B26" s="134" t="s">
        <v>253</v>
      </c>
      <c r="C26" s="130">
        <v>0</v>
      </c>
      <c r="D26" s="130">
        <v>0</v>
      </c>
      <c r="E26" s="132">
        <v>0</v>
      </c>
      <c r="F26" s="133">
        <v>0</v>
      </c>
    </row>
    <row r="27" spans="1:6" ht="15.75" thickBot="1" x14ac:dyDescent="0.3">
      <c r="A27" s="229"/>
      <c r="B27" s="140" t="s">
        <v>255</v>
      </c>
      <c r="C27" s="138">
        <f>SUM(C28:C31)</f>
        <v>0</v>
      </c>
      <c r="D27" s="138">
        <f>SUM(D28:D31)</f>
        <v>0</v>
      </c>
      <c r="E27" s="138">
        <f>SUM(E28:E31)</f>
        <v>0</v>
      </c>
      <c r="F27" s="139">
        <f>SUM(F28:F31)</f>
        <v>0</v>
      </c>
    </row>
    <row r="28" spans="1:6" x14ac:dyDescent="0.25">
      <c r="A28" s="229"/>
      <c r="B28" s="129" t="s">
        <v>250</v>
      </c>
      <c r="C28" s="130">
        <v>0</v>
      </c>
      <c r="D28" s="131">
        <v>0</v>
      </c>
      <c r="E28" s="132">
        <v>0</v>
      </c>
      <c r="F28" s="133">
        <v>0</v>
      </c>
    </row>
    <row r="29" spans="1:6" x14ac:dyDescent="0.25">
      <c r="A29" s="229"/>
      <c r="B29" s="134" t="s">
        <v>251</v>
      </c>
      <c r="C29" s="130">
        <v>0</v>
      </c>
      <c r="D29" s="130">
        <v>0</v>
      </c>
      <c r="E29" s="132">
        <v>0</v>
      </c>
      <c r="F29" s="133">
        <v>0</v>
      </c>
    </row>
    <row r="30" spans="1:6" x14ac:dyDescent="0.25">
      <c r="A30" s="229"/>
      <c r="B30" s="134" t="s">
        <v>252</v>
      </c>
      <c r="C30" s="130">
        <v>0</v>
      </c>
      <c r="D30" s="135">
        <v>0</v>
      </c>
      <c r="E30" s="132">
        <v>0</v>
      </c>
      <c r="F30" s="133">
        <v>0</v>
      </c>
    </row>
    <row r="31" spans="1:6" x14ac:dyDescent="0.25">
      <c r="A31" s="229"/>
      <c r="B31" s="134" t="s">
        <v>253</v>
      </c>
      <c r="C31" s="130">
        <v>0</v>
      </c>
      <c r="D31" s="130">
        <v>0</v>
      </c>
      <c r="E31" s="132">
        <v>0</v>
      </c>
      <c r="F31" s="133">
        <v>0</v>
      </c>
    </row>
    <row r="32" spans="1:6" ht="15.75" thickBot="1" x14ac:dyDescent="0.3">
      <c r="A32" s="230"/>
      <c r="B32" s="142" t="s">
        <v>256</v>
      </c>
      <c r="C32" s="143">
        <f>+C17+C22+C27</f>
        <v>0</v>
      </c>
      <c r="D32" s="143">
        <f>+D17+D22+D27</f>
        <v>0</v>
      </c>
      <c r="E32" s="143">
        <f>+E17+E22+E27</f>
        <v>0</v>
      </c>
      <c r="F32" s="144">
        <f>+F17+F22+F27</f>
        <v>0</v>
      </c>
    </row>
    <row r="33" spans="1:6" x14ac:dyDescent="0.25">
      <c r="A33" s="145"/>
      <c r="B33" s="146"/>
      <c r="C33" s="147"/>
      <c r="D33" s="147"/>
      <c r="E33" s="147"/>
      <c r="F33" s="147"/>
    </row>
    <row r="34" spans="1:6" x14ac:dyDescent="0.25">
      <c r="A34" s="148"/>
      <c r="B34" s="148"/>
      <c r="C34" s="149"/>
      <c r="D34" s="149"/>
      <c r="E34" s="149"/>
      <c r="F34" s="149"/>
    </row>
    <row r="35" spans="1:6" ht="15.75" thickBot="1" x14ac:dyDescent="0.3">
      <c r="A35" s="150"/>
      <c r="B35" s="150"/>
      <c r="C35" s="151"/>
      <c r="D35" s="151"/>
      <c r="E35" s="151"/>
      <c r="F35" s="151"/>
    </row>
    <row r="36" spans="1:6" ht="15.75" thickBot="1" x14ac:dyDescent="0.3">
      <c r="A36" s="231" t="s">
        <v>178</v>
      </c>
      <c r="B36" s="125" t="s">
        <v>249</v>
      </c>
      <c r="C36" s="126">
        <f>SUM(C37:C40)</f>
        <v>13859895</v>
      </c>
      <c r="D36" s="126">
        <f>SUM(D37:D40)</f>
        <v>0</v>
      </c>
      <c r="E36" s="126">
        <f>SUM(E37:E40)</f>
        <v>13859895</v>
      </c>
      <c r="F36" s="127">
        <f>SUM(F37:F40)</f>
        <v>0</v>
      </c>
    </row>
    <row r="37" spans="1:6" x14ac:dyDescent="0.25">
      <c r="A37" s="232"/>
      <c r="B37" s="129" t="s">
        <v>250</v>
      </c>
      <c r="C37" s="130">
        <v>0</v>
      </c>
      <c r="D37" s="131">
        <v>0</v>
      </c>
      <c r="E37" s="132">
        <f t="shared" ref="E37:E50" si="2">+C37+D37</f>
        <v>0</v>
      </c>
      <c r="F37" s="133">
        <v>0</v>
      </c>
    </row>
    <row r="38" spans="1:6" x14ac:dyDescent="0.25">
      <c r="A38" s="232"/>
      <c r="B38" s="134" t="s">
        <v>251</v>
      </c>
      <c r="C38" s="130">
        <v>0</v>
      </c>
      <c r="D38" s="135">
        <v>0</v>
      </c>
      <c r="E38" s="132">
        <f t="shared" si="2"/>
        <v>0</v>
      </c>
      <c r="F38" s="133">
        <v>0</v>
      </c>
    </row>
    <row r="39" spans="1:6" x14ac:dyDescent="0.25">
      <c r="A39" s="232"/>
      <c r="B39" s="134" t="s">
        <v>252</v>
      </c>
      <c r="C39" s="130">
        <v>0</v>
      </c>
      <c r="D39" s="130">
        <v>0</v>
      </c>
      <c r="E39" s="132">
        <f t="shared" si="2"/>
        <v>0</v>
      </c>
      <c r="F39" s="133">
        <v>0</v>
      </c>
    </row>
    <row r="40" spans="1:6" ht="15.75" thickBot="1" x14ac:dyDescent="0.3">
      <c r="A40" s="232"/>
      <c r="B40" s="134" t="s">
        <v>253</v>
      </c>
      <c r="C40" s="130">
        <v>13859895</v>
      </c>
      <c r="D40" s="130">
        <v>0</v>
      </c>
      <c r="E40" s="132">
        <f t="shared" si="2"/>
        <v>13859895</v>
      </c>
      <c r="F40" s="133">
        <v>0</v>
      </c>
    </row>
    <row r="41" spans="1:6" ht="15.75" thickBot="1" x14ac:dyDescent="0.3">
      <c r="A41" s="232"/>
      <c r="B41" s="137" t="s">
        <v>254</v>
      </c>
      <c r="C41" s="138">
        <f>SUM(C42:C45)</f>
        <v>60745645.920000002</v>
      </c>
      <c r="D41" s="138">
        <f>SUM(D42:D45)</f>
        <v>0</v>
      </c>
      <c r="E41" s="138">
        <f t="shared" ref="E41" si="3">SUM(E42:E45)</f>
        <v>60745645.920000002</v>
      </c>
      <c r="F41" s="139">
        <f>SUM(F42:F45)</f>
        <v>0</v>
      </c>
    </row>
    <row r="42" spans="1:6" x14ac:dyDescent="0.25">
      <c r="A42" s="232"/>
      <c r="B42" s="129" t="s">
        <v>250</v>
      </c>
      <c r="C42" s="130">
        <v>0</v>
      </c>
      <c r="D42" s="131">
        <v>0</v>
      </c>
      <c r="E42" s="132">
        <f t="shared" si="2"/>
        <v>0</v>
      </c>
      <c r="F42" s="133">
        <v>0</v>
      </c>
    </row>
    <row r="43" spans="1:6" x14ac:dyDescent="0.25">
      <c r="A43" s="232"/>
      <c r="B43" s="134" t="s">
        <v>251</v>
      </c>
      <c r="C43" s="130">
        <v>0</v>
      </c>
      <c r="D43" s="130">
        <v>0</v>
      </c>
      <c r="E43" s="132">
        <f t="shared" si="2"/>
        <v>0</v>
      </c>
      <c r="F43" s="133">
        <v>0</v>
      </c>
    </row>
    <row r="44" spans="1:6" x14ac:dyDescent="0.25">
      <c r="A44" s="232"/>
      <c r="B44" s="134" t="s">
        <v>252</v>
      </c>
      <c r="C44" s="130">
        <v>0</v>
      </c>
      <c r="D44" s="135">
        <v>0</v>
      </c>
      <c r="E44" s="132">
        <f t="shared" si="2"/>
        <v>0</v>
      </c>
      <c r="F44" s="133">
        <v>0</v>
      </c>
    </row>
    <row r="45" spans="1:6" ht="15.75" thickBot="1" x14ac:dyDescent="0.3">
      <c r="A45" s="232"/>
      <c r="B45" s="134" t="s">
        <v>253</v>
      </c>
      <c r="C45" s="130">
        <v>60745645.920000002</v>
      </c>
      <c r="D45" s="130">
        <v>0</v>
      </c>
      <c r="E45" s="132">
        <f t="shared" si="2"/>
        <v>60745645.920000002</v>
      </c>
      <c r="F45" s="133">
        <v>0</v>
      </c>
    </row>
    <row r="46" spans="1:6" ht="15.75" thickBot="1" x14ac:dyDescent="0.3">
      <c r="A46" s="232"/>
      <c r="B46" s="140" t="s">
        <v>255</v>
      </c>
      <c r="C46" s="138">
        <f>SUM(C47:C50)</f>
        <v>0</v>
      </c>
      <c r="D46" s="138">
        <f>SUM(D47:D50)</f>
        <v>0</v>
      </c>
      <c r="E46" s="138">
        <f t="shared" ref="E46" si="4">SUM(E47:E50)</f>
        <v>0</v>
      </c>
      <c r="F46" s="139">
        <f>SUM(F47:F50)</f>
        <v>0</v>
      </c>
    </row>
    <row r="47" spans="1:6" x14ac:dyDescent="0.25">
      <c r="A47" s="232"/>
      <c r="B47" s="129" t="s">
        <v>250</v>
      </c>
      <c r="C47" s="130">
        <v>0</v>
      </c>
      <c r="D47" s="131">
        <v>0</v>
      </c>
      <c r="E47" s="132">
        <f t="shared" si="2"/>
        <v>0</v>
      </c>
      <c r="F47" s="133">
        <v>0</v>
      </c>
    </row>
    <row r="48" spans="1:6" x14ac:dyDescent="0.25">
      <c r="A48" s="232"/>
      <c r="B48" s="134" t="s">
        <v>251</v>
      </c>
      <c r="C48" s="130">
        <v>0</v>
      </c>
      <c r="D48" s="130">
        <v>0</v>
      </c>
      <c r="E48" s="132">
        <f t="shared" si="2"/>
        <v>0</v>
      </c>
      <c r="F48" s="133">
        <v>0</v>
      </c>
    </row>
    <row r="49" spans="1:6" x14ac:dyDescent="0.25">
      <c r="A49" s="232"/>
      <c r="B49" s="134" t="s">
        <v>252</v>
      </c>
      <c r="C49" s="130">
        <v>0</v>
      </c>
      <c r="D49" s="135">
        <v>0</v>
      </c>
      <c r="E49" s="132">
        <f t="shared" si="2"/>
        <v>0</v>
      </c>
      <c r="F49" s="133">
        <v>0</v>
      </c>
    </row>
    <row r="50" spans="1:6" x14ac:dyDescent="0.25">
      <c r="A50" s="232"/>
      <c r="B50" s="134" t="s">
        <v>253</v>
      </c>
      <c r="C50" s="130">
        <v>0</v>
      </c>
      <c r="D50" s="130">
        <v>0</v>
      </c>
      <c r="E50" s="132">
        <f t="shared" si="2"/>
        <v>0</v>
      </c>
      <c r="F50" s="133">
        <v>0</v>
      </c>
    </row>
    <row r="51" spans="1:6" ht="15.75" thickBot="1" x14ac:dyDescent="0.3">
      <c r="A51" s="233"/>
      <c r="B51" s="142" t="s">
        <v>270</v>
      </c>
      <c r="C51" s="143">
        <f>+C36+C41+C46</f>
        <v>74605540.920000002</v>
      </c>
      <c r="D51" s="143">
        <f>+D36+D41+D46</f>
        <v>0</v>
      </c>
      <c r="E51" s="143">
        <f>+E36+E41+E46</f>
        <v>74605540.920000002</v>
      </c>
      <c r="F51" s="144">
        <f>+F36+F41+F46</f>
        <v>0</v>
      </c>
    </row>
    <row r="52" spans="1:6" x14ac:dyDescent="0.25">
      <c r="A52" s="145"/>
      <c r="B52" s="146"/>
      <c r="C52" s="147"/>
      <c r="D52" s="147"/>
      <c r="E52" s="147"/>
      <c r="F52" s="147"/>
    </row>
    <row r="53" spans="1:6" x14ac:dyDescent="0.25">
      <c r="A53" s="148"/>
      <c r="B53" s="148"/>
      <c r="C53" s="149"/>
      <c r="D53" s="149"/>
      <c r="E53" s="149"/>
      <c r="F53" s="149"/>
    </row>
    <row r="54" spans="1:6" x14ac:dyDescent="0.25">
      <c r="A54" s="150"/>
      <c r="B54" s="150"/>
      <c r="C54" s="151"/>
      <c r="D54" s="151"/>
      <c r="E54" s="151"/>
      <c r="F54" s="151"/>
    </row>
    <row r="55" spans="1:6" x14ac:dyDescent="0.25">
      <c r="A55" s="145"/>
      <c r="B55" s="146"/>
      <c r="C55" s="147"/>
      <c r="D55" s="147"/>
      <c r="E55" s="147"/>
      <c r="F55" s="147"/>
    </row>
    <row r="56" spans="1:6" x14ac:dyDescent="0.25">
      <c r="A56" s="148"/>
      <c r="B56" s="148"/>
      <c r="C56" s="149"/>
      <c r="D56" s="149"/>
      <c r="E56" s="149"/>
      <c r="F56" s="149"/>
    </row>
    <row r="57" spans="1:6" ht="15.75" thickBot="1" x14ac:dyDescent="0.3">
      <c r="A57" s="150"/>
      <c r="B57" s="150"/>
      <c r="C57" s="151"/>
      <c r="D57" s="151"/>
      <c r="E57" s="151"/>
      <c r="F57" s="151"/>
    </row>
    <row r="58" spans="1:6" ht="15.75" thickBot="1" x14ac:dyDescent="0.3">
      <c r="A58" s="231" t="s">
        <v>259</v>
      </c>
      <c r="B58" s="125" t="s">
        <v>249</v>
      </c>
      <c r="C58" s="126">
        <f>SUM(C59:C62)</f>
        <v>2500000</v>
      </c>
      <c r="D58" s="126">
        <f>SUM(D59:D62)</f>
        <v>0</v>
      </c>
      <c r="E58" s="126">
        <f>SUM(E59:E62)</f>
        <v>2500000</v>
      </c>
      <c r="F58" s="127">
        <f>SUM(F59:F62)</f>
        <v>0</v>
      </c>
    </row>
    <row r="59" spans="1:6" x14ac:dyDescent="0.25">
      <c r="A59" s="232"/>
      <c r="B59" s="129" t="s">
        <v>250</v>
      </c>
      <c r="C59" s="130">
        <v>0</v>
      </c>
      <c r="D59" s="131">
        <v>0</v>
      </c>
      <c r="E59" s="132">
        <f t="shared" ref="E59:E72" si="5">+C59+D59</f>
        <v>0</v>
      </c>
      <c r="F59" s="133">
        <v>0</v>
      </c>
    </row>
    <row r="60" spans="1:6" x14ac:dyDescent="0.25">
      <c r="A60" s="232"/>
      <c r="B60" s="134" t="s">
        <v>251</v>
      </c>
      <c r="C60" s="130">
        <v>0</v>
      </c>
      <c r="D60" s="135">
        <v>0</v>
      </c>
      <c r="E60" s="132">
        <f t="shared" si="5"/>
        <v>0</v>
      </c>
      <c r="F60" s="133">
        <v>0</v>
      </c>
    </row>
    <row r="61" spans="1:6" x14ac:dyDescent="0.25">
      <c r="A61" s="232"/>
      <c r="B61" s="134" t="s">
        <v>252</v>
      </c>
      <c r="C61" s="130">
        <v>0</v>
      </c>
      <c r="D61" s="130">
        <v>0</v>
      </c>
      <c r="E61" s="132">
        <f t="shared" si="5"/>
        <v>0</v>
      </c>
      <c r="F61" s="133">
        <v>0</v>
      </c>
    </row>
    <row r="62" spans="1:6" ht="15.75" thickBot="1" x14ac:dyDescent="0.3">
      <c r="A62" s="232"/>
      <c r="B62" s="134" t="s">
        <v>253</v>
      </c>
      <c r="C62" s="130">
        <v>2500000</v>
      </c>
      <c r="D62" s="130">
        <v>0</v>
      </c>
      <c r="E62" s="132">
        <f t="shared" si="5"/>
        <v>2500000</v>
      </c>
      <c r="F62" s="133">
        <v>0</v>
      </c>
    </row>
    <row r="63" spans="1:6" ht="15.75" thickBot="1" x14ac:dyDescent="0.3">
      <c r="A63" s="232"/>
      <c r="B63" s="137" t="s">
        <v>254</v>
      </c>
      <c r="C63" s="138">
        <f>SUM(C64:C67)</f>
        <v>4639102</v>
      </c>
      <c r="D63" s="138">
        <f>SUM(D64:D67)</f>
        <v>0</v>
      </c>
      <c r="E63" s="138">
        <f t="shared" ref="E63:F63" si="6">SUM(E64:E67)</f>
        <v>4639102</v>
      </c>
      <c r="F63" s="138">
        <f t="shared" si="6"/>
        <v>0</v>
      </c>
    </row>
    <row r="64" spans="1:6" x14ac:dyDescent="0.25">
      <c r="A64" s="232"/>
      <c r="B64" s="129" t="s">
        <v>250</v>
      </c>
      <c r="C64" s="130">
        <v>0</v>
      </c>
      <c r="D64" s="131">
        <v>0</v>
      </c>
      <c r="E64" s="132">
        <f t="shared" si="5"/>
        <v>0</v>
      </c>
      <c r="F64" s="133">
        <v>0</v>
      </c>
    </row>
    <row r="65" spans="1:6" x14ac:dyDescent="0.25">
      <c r="A65" s="232"/>
      <c r="B65" s="134" t="s">
        <v>251</v>
      </c>
      <c r="C65" s="130">
        <v>0</v>
      </c>
      <c r="D65" s="130">
        <v>0</v>
      </c>
      <c r="E65" s="132">
        <f t="shared" si="5"/>
        <v>0</v>
      </c>
      <c r="F65" s="133">
        <v>0</v>
      </c>
    </row>
    <row r="66" spans="1:6" x14ac:dyDescent="0.25">
      <c r="A66" s="232"/>
      <c r="B66" s="134" t="s">
        <v>252</v>
      </c>
      <c r="C66" s="130">
        <v>0</v>
      </c>
      <c r="D66" s="135">
        <v>0</v>
      </c>
      <c r="E66" s="132">
        <f t="shared" si="5"/>
        <v>0</v>
      </c>
      <c r="F66" s="133">
        <v>0</v>
      </c>
    </row>
    <row r="67" spans="1:6" ht="15.75" thickBot="1" x14ac:dyDescent="0.3">
      <c r="A67" s="232"/>
      <c r="B67" s="134" t="s">
        <v>253</v>
      </c>
      <c r="C67" s="130">
        <v>4639102</v>
      </c>
      <c r="D67" s="130">
        <v>0</v>
      </c>
      <c r="E67" s="132">
        <f t="shared" si="5"/>
        <v>4639102</v>
      </c>
      <c r="F67" s="133">
        <v>0</v>
      </c>
    </row>
    <row r="68" spans="1:6" ht="15.75" thickBot="1" x14ac:dyDescent="0.3">
      <c r="A68" s="232"/>
      <c r="B68" s="140" t="s">
        <v>255</v>
      </c>
      <c r="C68" s="138">
        <f>SUM(C69:C72)</f>
        <v>50756500</v>
      </c>
      <c r="D68" s="138">
        <f t="shared" ref="D68:F68" si="7">SUM(D69:D72)</f>
        <v>0</v>
      </c>
      <c r="E68" s="138">
        <f t="shared" si="7"/>
        <v>50756500</v>
      </c>
      <c r="F68" s="138">
        <f t="shared" si="7"/>
        <v>0</v>
      </c>
    </row>
    <row r="69" spans="1:6" x14ac:dyDescent="0.25">
      <c r="A69" s="232"/>
      <c r="B69" s="129" t="s">
        <v>250</v>
      </c>
      <c r="C69" s="130">
        <v>0</v>
      </c>
      <c r="D69" s="131">
        <v>0</v>
      </c>
      <c r="E69" s="132">
        <f t="shared" si="5"/>
        <v>0</v>
      </c>
      <c r="F69" s="133">
        <v>0</v>
      </c>
    </row>
    <row r="70" spans="1:6" x14ac:dyDescent="0.25">
      <c r="A70" s="232"/>
      <c r="B70" s="134" t="s">
        <v>251</v>
      </c>
      <c r="C70" s="130">
        <v>0</v>
      </c>
      <c r="D70" s="130">
        <v>0</v>
      </c>
      <c r="E70" s="132">
        <f t="shared" si="5"/>
        <v>0</v>
      </c>
      <c r="F70" s="133">
        <v>0</v>
      </c>
    </row>
    <row r="71" spans="1:6" x14ac:dyDescent="0.25">
      <c r="A71" s="232"/>
      <c r="B71" s="134" t="s">
        <v>252</v>
      </c>
      <c r="C71" s="130">
        <v>0</v>
      </c>
      <c r="D71" s="135">
        <v>0</v>
      </c>
      <c r="E71" s="132">
        <f t="shared" si="5"/>
        <v>0</v>
      </c>
      <c r="F71" s="133">
        <v>0</v>
      </c>
    </row>
    <row r="72" spans="1:6" x14ac:dyDescent="0.25">
      <c r="A72" s="232"/>
      <c r="B72" s="134" t="s">
        <v>253</v>
      </c>
      <c r="C72" s="130">
        <v>50756500</v>
      </c>
      <c r="D72" s="130">
        <v>0</v>
      </c>
      <c r="E72" s="132">
        <f t="shared" si="5"/>
        <v>50756500</v>
      </c>
      <c r="F72" s="133">
        <v>0</v>
      </c>
    </row>
    <row r="73" spans="1:6" ht="15.75" thickBot="1" x14ac:dyDescent="0.3">
      <c r="A73" s="233"/>
      <c r="B73" s="142" t="s">
        <v>262</v>
      </c>
      <c r="C73" s="143">
        <f>+C58+C63+C68</f>
        <v>57895602</v>
      </c>
      <c r="D73" s="143">
        <f>+D58+D63+D68</f>
        <v>0</v>
      </c>
      <c r="E73" s="143">
        <f>+E58+E63+E68</f>
        <v>57895602</v>
      </c>
      <c r="F73" s="144">
        <f>+F58+F63+F68</f>
        <v>0</v>
      </c>
    </row>
    <row r="74" spans="1:6" x14ac:dyDescent="0.25">
      <c r="A74" s="150"/>
      <c r="B74" s="150"/>
      <c r="C74" s="151"/>
      <c r="D74" s="151"/>
      <c r="E74" s="151"/>
      <c r="F74" s="151"/>
    </row>
    <row r="75" spans="1:6" ht="15.75" thickBot="1" x14ac:dyDescent="0.3">
      <c r="A75" s="95" t="s">
        <v>217</v>
      </c>
      <c r="B75" s="35"/>
      <c r="C75" s="169">
        <f>+C32+C51+C73</f>
        <v>132501142.92</v>
      </c>
      <c r="D75" s="169">
        <f>+D32+D51+D73</f>
        <v>0</v>
      </c>
      <c r="E75" s="169">
        <f>+E32+E51+E73</f>
        <v>132501142.92</v>
      </c>
      <c r="F75" s="169">
        <f>+F32+F51+F73</f>
        <v>0</v>
      </c>
    </row>
    <row r="76" spans="1:6" ht="15.75" thickTop="1" x14ac:dyDescent="0.25"/>
    <row r="77" spans="1:6" x14ac:dyDescent="0.25">
      <c r="C77" s="33"/>
    </row>
  </sheetData>
  <mergeCells count="13">
    <mergeCell ref="A58:A73"/>
    <mergeCell ref="A10:B10"/>
    <mergeCell ref="A11:B11"/>
    <mergeCell ref="A14:F14"/>
    <mergeCell ref="A15:B15"/>
    <mergeCell ref="A17:A32"/>
    <mergeCell ref="A36:A51"/>
    <mergeCell ref="A1:F4"/>
    <mergeCell ref="A5:F5"/>
    <mergeCell ref="A6:F6"/>
    <mergeCell ref="A7:B7"/>
    <mergeCell ref="A8:B8"/>
    <mergeCell ref="A9:B9"/>
  </mergeCells>
  <pageMargins left="0.70866141732283472" right="0.70866141732283472" top="0.74803149606299213" bottom="0.74803149606299213" header="0.31496062992125984" footer="0.31496062992125984"/>
  <pageSetup scale="55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PAAS Diciembre</vt:lpstr>
      <vt:lpstr>PAAS Diciembre Remanente Desglo</vt:lpstr>
      <vt:lpstr>PAAS ENERO</vt:lpstr>
      <vt:lpstr>ING Y EGR DIC REMAN DESGLOSAD</vt:lpstr>
      <vt:lpstr>INGRESOS Y EGRESOS DIC</vt:lpstr>
      <vt:lpstr>POA DICIEMBRE 2024</vt:lpstr>
      <vt:lpstr>INGRESOS Y EGRESOS MARZO</vt:lpstr>
      <vt:lpstr> INGRESOS YEGRESOS ENE</vt:lpstr>
      <vt:lpstr>POA Enero</vt:lpstr>
      <vt:lpstr>'ING Y EGR DIC REMAN DESGLOSAD'!Área_de_impresión</vt:lpstr>
      <vt:lpstr>'INGRESOS Y EGRESOS DIC'!Área_de_impresión</vt:lpstr>
      <vt:lpstr>'INGRESOS Y EGRESOS MARZO'!Área_de_impresión</vt:lpstr>
      <vt:lpstr>'POA DICIEMBRE 2024'!Área_de_impresión</vt:lpstr>
      <vt:lpstr>'POA Enero'!Área_de_impresión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Morales</dc:creator>
  <cp:lastModifiedBy>DELL</cp:lastModifiedBy>
  <cp:lastPrinted>2024-05-22T17:53:26Z</cp:lastPrinted>
  <dcterms:created xsi:type="dcterms:W3CDTF">2024-02-09T17:43:30Z</dcterms:created>
  <dcterms:modified xsi:type="dcterms:W3CDTF">2025-04-28T18:46:11Z</dcterms:modified>
</cp:coreProperties>
</file>