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CCED ELIZABETH\2024\PRESUPUESTO 2024\"/>
    </mc:Choice>
  </mc:AlternateContent>
  <bookViews>
    <workbookView xWindow="0" yWindow="0" windowWidth="20490" windowHeight="7350"/>
  </bookViews>
  <sheets>
    <sheet name="PAAAS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0" i="1"/>
  <c r="C29" i="1"/>
  <c r="C28" i="1"/>
  <c r="C27" i="1"/>
  <c r="C26" i="1"/>
  <c r="C25" i="1"/>
  <c r="C24" i="1"/>
  <c r="C23" i="1"/>
  <c r="C22" i="1"/>
  <c r="C21" i="1"/>
  <c r="C18" i="1"/>
  <c r="C16" i="1"/>
  <c r="C15" i="1"/>
  <c r="C13" i="1"/>
  <c r="C12" i="1"/>
  <c r="C11" i="1"/>
  <c r="C9" i="1"/>
  <c r="C8" i="1"/>
  <c r="C7" i="1"/>
  <c r="C33" i="1" s="1"/>
</calcChain>
</file>

<file path=xl/sharedStrings.xml><?xml version="1.0" encoding="utf-8"?>
<sst xmlns="http://schemas.openxmlformats.org/spreadsheetml/2006/main" count="119" uniqueCount="48">
  <si>
    <t>ANEXO 3</t>
  </si>
  <si>
    <t>PROGRAMA ANUAL DE ADQUISICIONES, ARRENDAMIENTOS Y SERVICIOS (PAAAS)</t>
  </si>
  <si>
    <t>PARA EL EJERCICIO FISCAL  2024</t>
  </si>
  <si>
    <t>CENTRO CULTURAL Y DE CONVENCIONES DEL ESTADO DE DURANGO</t>
  </si>
  <si>
    <t>CONCEPTO /CLAVE PRESUPUESTAL</t>
  </si>
  <si>
    <t>VALOR TOTAL ESTIMADO (Pesos)</t>
  </si>
  <si>
    <t>AMPLIACION REDUCCION MODIFICADO (Pesos)</t>
  </si>
  <si>
    <t>MODIFICADO (Pesos)</t>
  </si>
  <si>
    <t>VALOR DEVENGADO (pesos)</t>
  </si>
  <si>
    <t>Carácter del procedimiento de contratación (Nacional, Internacional)</t>
  </si>
  <si>
    <t>Porcentaje de presupuesto (a ejercer por trimestre)</t>
  </si>
  <si>
    <t>Fecha</t>
  </si>
  <si>
    <t>Tipo de procedimiento (Licitación Pública Nacional, Invitación a Cuando Menos Tres o Adjudicación Directa)</t>
  </si>
  <si>
    <t>I</t>
  </si>
  <si>
    <t>II</t>
  </si>
  <si>
    <t>III</t>
  </si>
  <si>
    <t>IV</t>
  </si>
  <si>
    <t>MATERIALES UTILES Y EQUIPOS MENORES DE OFICINA</t>
  </si>
  <si>
    <t>N</t>
  </si>
  <si>
    <t>MENSUAL</t>
  </si>
  <si>
    <t>AD</t>
  </si>
  <si>
    <t>MATERIAL DE LIMPIEZA</t>
  </si>
  <si>
    <t xml:space="preserve">AD </t>
  </si>
  <si>
    <t>ALIMENTOS Y UTENCILIOS</t>
  </si>
  <si>
    <t>PRODUCTOS ALIMENTICIOS, AGROPECUARIOS Y FORESTALES ADQUIRIDOS COMO MATERIA PRIMA</t>
  </si>
  <si>
    <t>MATERIALES Y ARTICULOS DE CONSTRUCCION Y DE REPARACION</t>
  </si>
  <si>
    <t>COMBUSTIBLES, LUBRICANTES Y ADITIVOS</t>
  </si>
  <si>
    <t>PRODUCTOS QUIMICOS</t>
  </si>
  <si>
    <t>FIBRAS SINTÉTICAS, HULES, PLÁSTICOS Y DERIVADOS</t>
  </si>
  <si>
    <t>VESTUARIO Y UNIFORMES</t>
  </si>
  <si>
    <t>HERRAMIENTAS, REFACCIONES Y ACCESORIOS MENORES</t>
  </si>
  <si>
    <t>SERVICIOS DE ARRENDAMIENTO</t>
  </si>
  <si>
    <t>SERVICIOS LEGALES DE CONTABILIDAD, AUDITORIA Y RELACIONADOS</t>
  </si>
  <si>
    <t>SERVICIOS DE CONSULTORÍA ADMINISTRATIVA, PROCESOS, TÉCNICA Y EN TECNOLOGÍAS DE</t>
  </si>
  <si>
    <t>SERVICIOS DE APOYO ADMINISTRATIVO, TRADUCCION, FOTOCOPIADO E IMPRESIÓN</t>
  </si>
  <si>
    <t>SERVICIOS DE VIGILANCIA</t>
  </si>
  <si>
    <t xml:space="preserve">SERVICIOS FINANCIEROS, BANCARIOS Y COMERCIALES </t>
  </si>
  <si>
    <t>CONSERVACION Y MANTENIMIENTO MENOR DE INMUEBLES</t>
  </si>
  <si>
    <t>INSTALACION, REPARACION Y MANTENIMIENTO MENORES</t>
  </si>
  <si>
    <t>SERVICIOS DE LIMPIEZA Y MANEJO DE DESECHOS</t>
  </si>
  <si>
    <t>SERVICIOS DE JARDINERIA Y FUMIGACION</t>
  </si>
  <si>
    <t>OTRAS SERVICIOS GENERALES</t>
  </si>
  <si>
    <t xml:space="preserve"> SERVICIOS BASICOS</t>
  </si>
  <si>
    <t>SERVICIOS DE COMUNICACION SOCIAL Y PUBLICIDAD</t>
  </si>
  <si>
    <t>SERVICIOS DE TRASLADO Y VIATICOS</t>
  </si>
  <si>
    <t>SERVICIOS OFICIALES</t>
  </si>
  <si>
    <t>SERVICIOS DE CAPACITACION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</si>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</sst>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wrapText="1" readingOrder="1"/>
    </xf>
    <xf numFmtId="0" fontId="1" fillId="0" borderId="2" xfId="0" applyFont="1" applyFill="1" applyBorder="1" applyAlignment="1">
      <alignment horizontal="center" wrapText="1" readingOrder="1"/>
    </xf>
    <xf numFmtId="0" fontId="1" fillId="0" borderId="3" xfId="0" applyFont="1" applyFill="1" applyBorder="1" applyAlignment="1">
      <alignment horizont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left" vertical="top" wrapText="1" readingOrder="1"/>
    </xf>
    <xf numFmtId="6" fontId="1" fillId="0" borderId="4" xfId="0" applyNumberFormat="1" applyFont="1" applyFill="1" applyBorder="1" applyAlignment="1">
      <alignment horizontal="center" vertical="center" wrapText="1" readingOrder="1"/>
    </xf>
    <xf numFmtId="8" fontId="1" fillId="0" borderId="4" xfId="0" applyNumberFormat="1" applyFont="1" applyFill="1" applyBorder="1" applyAlignment="1">
      <alignment horizontal="center" wrapText="1" readingOrder="1"/>
    </xf>
    <xf numFmtId="6" fontId="1" fillId="0" borderId="4" xfId="0" applyNumberFormat="1" applyFont="1" applyFill="1" applyBorder="1" applyAlignment="1">
      <alignment horizontal="center" wrapText="1" readingOrder="1"/>
    </xf>
    <xf numFmtId="0" fontId="1" fillId="0" borderId="4" xfId="0" applyFont="1" applyFill="1" applyBorder="1" applyAlignment="1">
      <alignment horizontal="center" wrapText="1" readingOrder="1"/>
    </xf>
    <xf numFmtId="9" fontId="1" fillId="0" borderId="4" xfId="0" applyNumberFormat="1" applyFont="1" applyFill="1" applyBorder="1" applyAlignment="1">
      <alignment horizontal="center" wrapText="1" readingOrder="1"/>
    </xf>
    <xf numFmtId="0" fontId="1" fillId="2" borderId="4" xfId="0" applyFont="1" applyFill="1" applyBorder="1" applyAlignment="1">
      <alignment horizontal="left" wrapText="1" readingOrder="1"/>
    </xf>
    <xf numFmtId="8" fontId="1" fillId="2" borderId="4" xfId="0" applyNumberFormat="1" applyFont="1" applyFill="1" applyBorder="1" applyAlignment="1">
      <alignment horizontal="center" wrapText="1" readingOrder="1"/>
    </xf>
    <xf numFmtId="0" fontId="1" fillId="2" borderId="4" xfId="0" applyFont="1" applyFill="1" applyBorder="1" applyAlignment="1">
      <alignment horizontal="center" wrapText="1" readingOrder="1"/>
    </xf>
    <xf numFmtId="10" fontId="1" fillId="2" borderId="4" xfId="0" applyNumberFormat="1" applyFont="1" applyFill="1" applyBorder="1" applyAlignment="1">
      <alignment horizontal="center" wrapText="1" readingOrder="1"/>
    </xf>
    <xf numFmtId="0" fontId="1" fillId="2" borderId="7" xfId="0" applyFont="1" applyFill="1" applyBorder="1" applyAlignment="1">
      <alignment horizontal="left" wrapText="1" readingOrder="1"/>
    </xf>
    <xf numFmtId="0" fontId="1" fillId="2" borderId="8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workbookViewId="0">
      <selection activeCell="B5" sqref="B5:B6"/>
    </sheetView>
  </sheetViews>
  <sheetFormatPr baseColWidth="10" defaultRowHeight="15" x14ac:dyDescent="0.25"/>
  <cols>
    <col min="1" max="1" width="6.140625" customWidth="1"/>
    <col min="2" max="2" width="43.28515625" customWidth="1"/>
    <col min="3" max="6" width="13.140625" customWidth="1"/>
    <col min="7" max="7" width="14.7109375" customWidth="1"/>
    <col min="8" max="8" width="5.85546875" customWidth="1"/>
    <col min="9" max="9" width="6.140625" customWidth="1"/>
    <col min="10" max="11" width="4.5703125" bestFit="1" customWidth="1"/>
    <col min="12" max="12" width="11.140625" bestFit="1" customWidth="1"/>
    <col min="13" max="13" width="16.7109375" customWidth="1"/>
    <col min="14" max="14" width="16.140625" customWidth="1"/>
  </cols>
  <sheetData>
    <row r="1" spans="2:13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5.75" customHeight="1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5" customHeight="1" x14ac:dyDescent="0.25">
      <c r="B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3" ht="15" customHeight="1" x14ac:dyDescent="0.25">
      <c r="B4" s="1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58.5" customHeight="1" x14ac:dyDescent="0.25">
      <c r="B5" s="4" t="s">
        <v>4</v>
      </c>
      <c r="C5" s="4" t="s">
        <v>5</v>
      </c>
      <c r="D5" s="5" t="s">
        <v>6</v>
      </c>
      <c r="E5" s="5" t="s">
        <v>7</v>
      </c>
      <c r="F5" s="4" t="s">
        <v>8</v>
      </c>
      <c r="G5" s="4" t="s">
        <v>9</v>
      </c>
      <c r="H5" s="4" t="s">
        <v>10</v>
      </c>
      <c r="I5" s="4"/>
      <c r="J5" s="4"/>
      <c r="K5" s="4"/>
      <c r="L5" s="4" t="s">
        <v>11</v>
      </c>
      <c r="M5" s="4" t="s">
        <v>12</v>
      </c>
    </row>
    <row r="6" spans="2:13" ht="106.5" customHeight="1" x14ac:dyDescent="0.25">
      <c r="B6" s="4"/>
      <c r="C6" s="4"/>
      <c r="D6" s="6"/>
      <c r="E6" s="6"/>
      <c r="F6" s="4"/>
      <c r="G6" s="4"/>
      <c r="H6" s="7" t="s">
        <v>13</v>
      </c>
      <c r="I6" s="7" t="s">
        <v>14</v>
      </c>
      <c r="J6" s="7" t="s">
        <v>15</v>
      </c>
      <c r="K6" s="7" t="s">
        <v>16</v>
      </c>
      <c r="L6" s="4"/>
      <c r="M6" s="4"/>
    </row>
    <row r="7" spans="2:13" ht="30" x14ac:dyDescent="0.25">
      <c r="B7" s="8" t="s">
        <v>17</v>
      </c>
      <c r="C7" s="9">
        <f>12000+10000+41400</f>
        <v>63400</v>
      </c>
      <c r="D7" s="10">
        <v>0</v>
      </c>
      <c r="E7" s="10">
        <v>0</v>
      </c>
      <c r="F7" s="11">
        <v>0</v>
      </c>
      <c r="G7" s="12" t="s">
        <v>18</v>
      </c>
      <c r="H7" s="13">
        <v>0.25</v>
      </c>
      <c r="I7" s="13">
        <v>0.25</v>
      </c>
      <c r="J7" s="13">
        <v>0.25</v>
      </c>
      <c r="K7" s="13">
        <v>0.25</v>
      </c>
      <c r="L7" s="12" t="s">
        <v>19</v>
      </c>
      <c r="M7" s="12" t="s">
        <v>20</v>
      </c>
    </row>
    <row r="8" spans="2:13" x14ac:dyDescent="0.25">
      <c r="B8" s="8" t="s">
        <v>21</v>
      </c>
      <c r="C8" s="11">
        <f>120000+36000</f>
        <v>156000</v>
      </c>
      <c r="D8" s="11">
        <v>0</v>
      </c>
      <c r="E8" s="11">
        <v>0</v>
      </c>
      <c r="F8" s="11">
        <v>0</v>
      </c>
      <c r="G8" s="12" t="s">
        <v>18</v>
      </c>
      <c r="H8" s="13">
        <v>0.25</v>
      </c>
      <c r="I8" s="13">
        <v>0.25</v>
      </c>
      <c r="J8" s="13">
        <v>0.25</v>
      </c>
      <c r="K8" s="13">
        <v>0.25</v>
      </c>
      <c r="L8" s="12" t="s">
        <v>19</v>
      </c>
      <c r="M8" s="12" t="s">
        <v>22</v>
      </c>
    </row>
    <row r="9" spans="2:13" x14ac:dyDescent="0.25">
      <c r="B9" s="8" t="s">
        <v>23</v>
      </c>
      <c r="C9" s="11">
        <f>25000+15000+12000</f>
        <v>52000</v>
      </c>
      <c r="D9" s="11">
        <v>0</v>
      </c>
      <c r="E9" s="11">
        <v>0</v>
      </c>
      <c r="F9" s="11">
        <v>0</v>
      </c>
      <c r="G9" s="12" t="s">
        <v>18</v>
      </c>
      <c r="H9" s="13">
        <v>0.25</v>
      </c>
      <c r="I9" s="13">
        <v>0.25</v>
      </c>
      <c r="J9" s="13">
        <v>0.25</v>
      </c>
      <c r="K9" s="13">
        <v>0.25</v>
      </c>
      <c r="L9" s="12" t="s">
        <v>19</v>
      </c>
      <c r="M9" s="12" t="s">
        <v>22</v>
      </c>
    </row>
    <row r="10" spans="2:13" ht="45" x14ac:dyDescent="0.25">
      <c r="B10" s="8" t="s">
        <v>24</v>
      </c>
      <c r="C10" s="11">
        <v>0</v>
      </c>
      <c r="D10" s="11">
        <v>0</v>
      </c>
      <c r="E10" s="11">
        <v>0</v>
      </c>
      <c r="F10" s="11">
        <v>0</v>
      </c>
      <c r="G10" s="12" t="s">
        <v>18</v>
      </c>
      <c r="H10" s="13">
        <v>0.25</v>
      </c>
      <c r="I10" s="13">
        <v>0.25</v>
      </c>
      <c r="J10" s="13">
        <v>0.25</v>
      </c>
      <c r="K10" s="13">
        <v>0.25</v>
      </c>
      <c r="L10" s="12" t="s">
        <v>19</v>
      </c>
      <c r="M10" s="12" t="s">
        <v>22</v>
      </c>
    </row>
    <row r="11" spans="2:13" ht="30" x14ac:dyDescent="0.25">
      <c r="B11" s="8" t="s">
        <v>25</v>
      </c>
      <c r="C11" s="11">
        <f>140000+79188</f>
        <v>219188</v>
      </c>
      <c r="D11" s="11">
        <v>0</v>
      </c>
      <c r="E11" s="11">
        <v>0</v>
      </c>
      <c r="F11" s="11">
        <v>0</v>
      </c>
      <c r="G11" s="12" t="s">
        <v>18</v>
      </c>
      <c r="H11" s="13">
        <v>0.25</v>
      </c>
      <c r="I11" s="13">
        <v>0.25</v>
      </c>
      <c r="J11" s="13">
        <v>0.25</v>
      </c>
      <c r="K11" s="13">
        <v>0.25</v>
      </c>
      <c r="L11" s="12" t="s">
        <v>19</v>
      </c>
      <c r="M11" s="12" t="s">
        <v>20</v>
      </c>
    </row>
    <row r="12" spans="2:13" x14ac:dyDescent="0.25">
      <c r="B12" s="8" t="s">
        <v>26</v>
      </c>
      <c r="C12" s="11">
        <f>60000+18000</f>
        <v>78000</v>
      </c>
      <c r="D12" s="11">
        <v>0</v>
      </c>
      <c r="E12" s="11">
        <v>0</v>
      </c>
      <c r="F12" s="11">
        <v>0</v>
      </c>
      <c r="G12" s="12" t="s">
        <v>18</v>
      </c>
      <c r="H12" s="13">
        <v>0.25</v>
      </c>
      <c r="I12" s="13">
        <v>0.25</v>
      </c>
      <c r="J12" s="13">
        <v>0.25</v>
      </c>
      <c r="K12" s="13">
        <v>0.25</v>
      </c>
      <c r="L12" s="12" t="s">
        <v>19</v>
      </c>
      <c r="M12" s="12" t="s">
        <v>20</v>
      </c>
    </row>
    <row r="13" spans="2:13" x14ac:dyDescent="0.25">
      <c r="B13" s="8" t="s">
        <v>27</v>
      </c>
      <c r="C13" s="11">
        <f>9848+1800</f>
        <v>11648</v>
      </c>
      <c r="D13" s="11">
        <v>0</v>
      </c>
      <c r="E13" s="11">
        <v>0</v>
      </c>
      <c r="F13" s="11">
        <v>0</v>
      </c>
      <c r="G13" s="12" t="s">
        <v>18</v>
      </c>
      <c r="H13" s="13">
        <v>0.25</v>
      </c>
      <c r="I13" s="13">
        <v>0.25</v>
      </c>
      <c r="J13" s="13">
        <v>0.25</v>
      </c>
      <c r="K13" s="13">
        <v>0.25</v>
      </c>
      <c r="L13" s="12" t="s">
        <v>19</v>
      </c>
      <c r="M13" s="12" t="s">
        <v>20</v>
      </c>
    </row>
    <row r="14" spans="2:13" ht="30" x14ac:dyDescent="0.25">
      <c r="B14" s="8" t="s">
        <v>28</v>
      </c>
      <c r="C14" s="11">
        <v>0</v>
      </c>
      <c r="D14" s="11">
        <v>0</v>
      </c>
      <c r="E14" s="11">
        <v>0</v>
      </c>
      <c r="F14" s="11">
        <v>0</v>
      </c>
      <c r="G14" s="12" t="s">
        <v>18</v>
      </c>
      <c r="H14" s="13">
        <v>0.25</v>
      </c>
      <c r="I14" s="13">
        <v>0.25</v>
      </c>
      <c r="J14" s="13">
        <v>0.25</v>
      </c>
      <c r="K14" s="13">
        <v>0.25</v>
      </c>
      <c r="L14" s="12" t="s">
        <v>19</v>
      </c>
      <c r="M14" s="12" t="s">
        <v>20</v>
      </c>
    </row>
    <row r="15" spans="2:13" x14ac:dyDescent="0.25">
      <c r="B15" s="8" t="s">
        <v>29</v>
      </c>
      <c r="C15" s="11">
        <f>10000+12000+3900</f>
        <v>25900</v>
      </c>
      <c r="D15" s="11">
        <v>0</v>
      </c>
      <c r="E15" s="11">
        <v>0</v>
      </c>
      <c r="F15" s="11">
        <v>0</v>
      </c>
      <c r="G15" s="12" t="s">
        <v>18</v>
      </c>
      <c r="H15" s="13">
        <v>0.25</v>
      </c>
      <c r="I15" s="13">
        <v>0.25</v>
      </c>
      <c r="J15" s="13">
        <v>0.25</v>
      </c>
      <c r="K15" s="13">
        <v>0.25</v>
      </c>
      <c r="L15" s="12" t="s">
        <v>19</v>
      </c>
      <c r="M15" s="12" t="s">
        <v>20</v>
      </c>
    </row>
    <row r="16" spans="2:13" ht="30" x14ac:dyDescent="0.25">
      <c r="B16" s="8" t="s">
        <v>30</v>
      </c>
      <c r="C16" s="11">
        <f>37200+38760</f>
        <v>75960</v>
      </c>
      <c r="D16" s="11">
        <v>0</v>
      </c>
      <c r="E16" s="11">
        <v>0</v>
      </c>
      <c r="F16" s="11">
        <v>0</v>
      </c>
      <c r="G16" s="12" t="s">
        <v>18</v>
      </c>
      <c r="H16" s="13">
        <v>0.25</v>
      </c>
      <c r="I16" s="13">
        <v>0.25</v>
      </c>
      <c r="J16" s="13">
        <v>0.25</v>
      </c>
      <c r="K16" s="13">
        <v>0.25</v>
      </c>
      <c r="L16" s="12" t="s">
        <v>19</v>
      </c>
      <c r="M16" s="12" t="s">
        <v>20</v>
      </c>
    </row>
    <row r="17" spans="2:13" x14ac:dyDescent="0.25">
      <c r="B17" s="8" t="s">
        <v>31</v>
      </c>
      <c r="C17" s="11">
        <v>15000</v>
      </c>
      <c r="D17" s="11">
        <v>0</v>
      </c>
      <c r="E17" s="11">
        <v>0</v>
      </c>
      <c r="F17" s="11">
        <v>0</v>
      </c>
      <c r="G17" s="12" t="s">
        <v>18</v>
      </c>
      <c r="H17" s="13">
        <v>0.25</v>
      </c>
      <c r="I17" s="13">
        <v>0.25</v>
      </c>
      <c r="J17" s="13">
        <v>0.25</v>
      </c>
      <c r="K17" s="13">
        <v>0.25</v>
      </c>
      <c r="L17" s="12" t="s">
        <v>19</v>
      </c>
      <c r="M17" s="12" t="s">
        <v>20</v>
      </c>
    </row>
    <row r="18" spans="2:13" ht="30" x14ac:dyDescent="0.25">
      <c r="B18" s="8" t="s">
        <v>32</v>
      </c>
      <c r="C18" s="11">
        <f>68000+68000</f>
        <v>136000</v>
      </c>
      <c r="D18" s="11">
        <v>0</v>
      </c>
      <c r="E18" s="11">
        <v>0</v>
      </c>
      <c r="F18" s="11">
        <v>0</v>
      </c>
      <c r="G18" s="12" t="s">
        <v>18</v>
      </c>
      <c r="H18" s="13">
        <v>0.25</v>
      </c>
      <c r="I18" s="13">
        <v>0.25</v>
      </c>
      <c r="J18" s="13">
        <v>0.25</v>
      </c>
      <c r="K18" s="13">
        <v>0.25</v>
      </c>
      <c r="L18" s="12" t="s">
        <v>19</v>
      </c>
      <c r="M18" s="12" t="s">
        <v>20</v>
      </c>
    </row>
    <row r="19" spans="2:13" ht="33.75" customHeight="1" x14ac:dyDescent="0.25">
      <c r="B19" s="8" t="s">
        <v>33</v>
      </c>
      <c r="C19" s="11">
        <v>60000</v>
      </c>
      <c r="D19" s="11">
        <v>0</v>
      </c>
      <c r="E19" s="11">
        <v>0</v>
      </c>
      <c r="F19" s="11">
        <v>0</v>
      </c>
      <c r="G19" s="12" t="s">
        <v>18</v>
      </c>
      <c r="H19" s="13">
        <v>0.25</v>
      </c>
      <c r="I19" s="13">
        <v>0.25</v>
      </c>
      <c r="J19" s="13">
        <v>0.25</v>
      </c>
      <c r="K19" s="13">
        <v>0.25</v>
      </c>
      <c r="L19" s="12" t="s">
        <v>19</v>
      </c>
      <c r="M19" s="12" t="s">
        <v>20</v>
      </c>
    </row>
    <row r="20" spans="2:13" ht="33.75" customHeight="1" x14ac:dyDescent="0.25">
      <c r="B20" s="8" t="s">
        <v>34</v>
      </c>
      <c r="C20" s="11">
        <v>48000</v>
      </c>
      <c r="D20" s="11"/>
      <c r="E20" s="11"/>
      <c r="F20" s="11"/>
      <c r="G20" s="12"/>
      <c r="H20" s="13"/>
      <c r="I20" s="13"/>
      <c r="J20" s="13"/>
      <c r="K20" s="13"/>
      <c r="L20" s="12"/>
      <c r="M20" s="12"/>
    </row>
    <row r="21" spans="2:13" x14ac:dyDescent="0.25">
      <c r="B21" s="8" t="s">
        <v>35</v>
      </c>
      <c r="C21" s="11">
        <f>200000+306000</f>
        <v>506000</v>
      </c>
      <c r="D21" s="11">
        <v>0</v>
      </c>
      <c r="E21" s="11">
        <v>0</v>
      </c>
      <c r="F21" s="11">
        <v>0</v>
      </c>
      <c r="G21" s="12" t="s">
        <v>18</v>
      </c>
      <c r="H21" s="13">
        <v>0.25</v>
      </c>
      <c r="I21" s="13">
        <v>0.25</v>
      </c>
      <c r="J21" s="13">
        <v>0.25</v>
      </c>
      <c r="K21" s="13">
        <v>0.25</v>
      </c>
      <c r="L21" s="12" t="s">
        <v>19</v>
      </c>
      <c r="M21" s="12" t="s">
        <v>20</v>
      </c>
    </row>
    <row r="22" spans="2:13" ht="30" x14ac:dyDescent="0.25">
      <c r="B22" s="8" t="s">
        <v>36</v>
      </c>
      <c r="C22" s="9">
        <f>61200+43200</f>
        <v>104400</v>
      </c>
      <c r="D22" s="11">
        <v>0</v>
      </c>
      <c r="E22" s="11">
        <v>0</v>
      </c>
      <c r="F22" s="11">
        <v>0</v>
      </c>
      <c r="G22" s="12" t="s">
        <v>18</v>
      </c>
      <c r="H22" s="13">
        <v>0.25</v>
      </c>
      <c r="I22" s="13">
        <v>0.25</v>
      </c>
      <c r="J22" s="13">
        <v>0.25</v>
      </c>
      <c r="K22" s="13">
        <v>0.25</v>
      </c>
      <c r="L22" s="12" t="s">
        <v>19</v>
      </c>
      <c r="M22" s="12" t="s">
        <v>20</v>
      </c>
    </row>
    <row r="23" spans="2:13" ht="30" x14ac:dyDescent="0.25">
      <c r="B23" s="8" t="s">
        <v>37</v>
      </c>
      <c r="C23" s="11">
        <f>358370+1252660</f>
        <v>1611030</v>
      </c>
      <c r="D23" s="11">
        <v>0</v>
      </c>
      <c r="E23" s="11">
        <v>0</v>
      </c>
      <c r="F23" s="11">
        <v>0</v>
      </c>
      <c r="G23" s="12" t="s">
        <v>18</v>
      </c>
      <c r="H23" s="13">
        <v>0.25</v>
      </c>
      <c r="I23" s="13">
        <v>0.25</v>
      </c>
      <c r="J23" s="13">
        <v>0.25</v>
      </c>
      <c r="K23" s="13">
        <v>0.25</v>
      </c>
      <c r="L23" s="12" t="s">
        <v>19</v>
      </c>
      <c r="M23" s="12" t="s">
        <v>20</v>
      </c>
    </row>
    <row r="24" spans="2:13" ht="30" x14ac:dyDescent="0.25">
      <c r="B24" s="8" t="s">
        <v>38</v>
      </c>
      <c r="C24" s="11">
        <f>134000+30000</f>
        <v>164000</v>
      </c>
      <c r="D24" s="11">
        <v>0</v>
      </c>
      <c r="E24" s="11">
        <v>0</v>
      </c>
      <c r="F24" s="11">
        <v>0</v>
      </c>
      <c r="G24" s="12" t="s">
        <v>18</v>
      </c>
      <c r="H24" s="13">
        <v>0.25</v>
      </c>
      <c r="I24" s="13">
        <v>0.25</v>
      </c>
      <c r="J24" s="13">
        <v>0.25</v>
      </c>
      <c r="K24" s="13">
        <v>0.25</v>
      </c>
      <c r="L24" s="12" t="s">
        <v>19</v>
      </c>
      <c r="M24" s="12" t="s">
        <v>20</v>
      </c>
    </row>
    <row r="25" spans="2:13" ht="30" x14ac:dyDescent="0.25">
      <c r="B25" s="8" t="s">
        <v>39</v>
      </c>
      <c r="C25" s="11">
        <f>1732332+600000</f>
        <v>2332332</v>
      </c>
      <c r="D25" s="11">
        <v>0</v>
      </c>
      <c r="E25" s="11">
        <v>0</v>
      </c>
      <c r="F25" s="11">
        <v>0</v>
      </c>
      <c r="G25" s="12" t="s">
        <v>18</v>
      </c>
      <c r="H25" s="13">
        <v>0.25</v>
      </c>
      <c r="I25" s="13">
        <v>0.25</v>
      </c>
      <c r="J25" s="13">
        <v>0.25</v>
      </c>
      <c r="K25" s="13">
        <v>0.25</v>
      </c>
      <c r="L25" s="12" t="s">
        <v>19</v>
      </c>
      <c r="M25" s="12" t="s">
        <v>20</v>
      </c>
    </row>
    <row r="26" spans="2:13" x14ac:dyDescent="0.25">
      <c r="B26" s="8" t="s">
        <v>40</v>
      </c>
      <c r="C26" s="11">
        <f>180000+12000</f>
        <v>192000</v>
      </c>
      <c r="D26" s="11">
        <v>0</v>
      </c>
      <c r="E26" s="11">
        <v>0</v>
      </c>
      <c r="F26" s="11">
        <v>0</v>
      </c>
      <c r="G26" s="12" t="s">
        <v>18</v>
      </c>
      <c r="H26" s="13">
        <v>0.25</v>
      </c>
      <c r="I26" s="13">
        <v>0.25</v>
      </c>
      <c r="J26" s="13">
        <v>0.25</v>
      </c>
      <c r="K26" s="13">
        <v>0.25</v>
      </c>
      <c r="L26" s="12" t="s">
        <v>19</v>
      </c>
      <c r="M26" s="12" t="s">
        <v>20</v>
      </c>
    </row>
    <row r="27" spans="2:13" x14ac:dyDescent="0.25">
      <c r="B27" s="8" t="s">
        <v>41</v>
      </c>
      <c r="C27" s="11">
        <f>206062+115800</f>
        <v>321862</v>
      </c>
      <c r="D27" s="11">
        <v>0</v>
      </c>
      <c r="E27" s="11">
        <v>0</v>
      </c>
      <c r="F27" s="11">
        <v>0</v>
      </c>
      <c r="G27" s="12" t="s">
        <v>18</v>
      </c>
      <c r="H27" s="13">
        <v>0.25</v>
      </c>
      <c r="I27" s="13">
        <v>0.25</v>
      </c>
      <c r="J27" s="13">
        <v>0.25</v>
      </c>
      <c r="K27" s="13">
        <v>0.25</v>
      </c>
      <c r="L27" s="12" t="s">
        <v>19</v>
      </c>
      <c r="M27" s="12" t="s">
        <v>20</v>
      </c>
    </row>
    <row r="28" spans="2:13" x14ac:dyDescent="0.25">
      <c r="B28" s="8" t="s">
        <v>42</v>
      </c>
      <c r="C28" s="11">
        <f>1098868+244128</f>
        <v>1342996</v>
      </c>
      <c r="D28" s="11">
        <v>0</v>
      </c>
      <c r="E28" s="11">
        <v>0</v>
      </c>
      <c r="F28" s="11">
        <v>0</v>
      </c>
      <c r="G28" s="12" t="s">
        <v>18</v>
      </c>
      <c r="H28" s="13">
        <v>0.25</v>
      </c>
      <c r="I28" s="13">
        <v>0.25</v>
      </c>
      <c r="J28" s="13">
        <v>0.25</v>
      </c>
      <c r="K28" s="13">
        <v>0.25</v>
      </c>
      <c r="L28" s="12" t="s">
        <v>19</v>
      </c>
      <c r="M28" s="12" t="s">
        <v>20</v>
      </c>
    </row>
    <row r="29" spans="2:13" ht="30" x14ac:dyDescent="0.25">
      <c r="B29" s="8" t="s">
        <v>43</v>
      </c>
      <c r="C29" s="11">
        <f>20000+70000</f>
        <v>90000</v>
      </c>
      <c r="D29" s="11">
        <v>0</v>
      </c>
      <c r="E29" s="11">
        <v>0</v>
      </c>
      <c r="F29" s="11">
        <v>0</v>
      </c>
      <c r="G29" s="12" t="s">
        <v>18</v>
      </c>
      <c r="H29" s="13">
        <v>0.25</v>
      </c>
      <c r="I29" s="13">
        <v>0.25</v>
      </c>
      <c r="J29" s="13">
        <v>0.25</v>
      </c>
      <c r="K29" s="13">
        <v>0.25</v>
      </c>
      <c r="L29" s="12" t="s">
        <v>19</v>
      </c>
      <c r="M29" s="12" t="s">
        <v>20</v>
      </c>
    </row>
    <row r="30" spans="2:13" ht="17.25" customHeight="1" x14ac:dyDescent="0.25">
      <c r="B30" s="8" t="s">
        <v>44</v>
      </c>
      <c r="C30" s="11">
        <f>90000+43200</f>
        <v>133200</v>
      </c>
      <c r="D30" s="11">
        <v>0</v>
      </c>
      <c r="E30" s="11">
        <v>0</v>
      </c>
      <c r="F30" s="11">
        <v>0</v>
      </c>
      <c r="G30" s="12" t="s">
        <v>18</v>
      </c>
      <c r="H30" s="13">
        <v>0.25</v>
      </c>
      <c r="I30" s="13">
        <v>0.25</v>
      </c>
      <c r="J30" s="13">
        <v>0.25</v>
      </c>
      <c r="K30" s="13">
        <v>0.25</v>
      </c>
      <c r="L30" s="12" t="s">
        <v>19</v>
      </c>
      <c r="M30" s="12" t="s">
        <v>20</v>
      </c>
    </row>
    <row r="31" spans="2:13" x14ac:dyDescent="0.25">
      <c r="B31" s="8" t="s">
        <v>45</v>
      </c>
      <c r="C31" s="11">
        <v>38964</v>
      </c>
      <c r="D31" s="11">
        <v>0</v>
      </c>
      <c r="E31" s="11">
        <v>0</v>
      </c>
      <c r="F31" s="11">
        <v>0</v>
      </c>
      <c r="G31" s="12" t="s">
        <v>18</v>
      </c>
      <c r="H31" s="13">
        <v>0.25</v>
      </c>
      <c r="I31" s="13">
        <v>0.25</v>
      </c>
      <c r="J31" s="13">
        <v>0.25</v>
      </c>
      <c r="K31" s="13">
        <v>0.25</v>
      </c>
      <c r="L31" s="12" t="s">
        <v>19</v>
      </c>
      <c r="M31" s="12" t="s">
        <v>20</v>
      </c>
    </row>
    <row r="32" spans="2:13" x14ac:dyDescent="0.25">
      <c r="B32" s="8" t="s">
        <v>46</v>
      </c>
      <c r="C32" s="11">
        <v>20400</v>
      </c>
      <c r="D32" s="11">
        <v>0</v>
      </c>
      <c r="E32" s="11">
        <v>0</v>
      </c>
      <c r="F32" s="11">
        <v>0</v>
      </c>
      <c r="G32" s="12" t="s">
        <v>18</v>
      </c>
      <c r="H32" s="13">
        <v>0.25</v>
      </c>
      <c r="I32" s="13">
        <v>0.25</v>
      </c>
      <c r="J32" s="13">
        <v>0.25</v>
      </c>
      <c r="K32" s="13">
        <v>0.25</v>
      </c>
      <c r="L32" s="12" t="s">
        <v>19</v>
      </c>
      <c r="M32" s="12" t="s">
        <v>20</v>
      </c>
    </row>
    <row r="33" spans="2:13" ht="15.75" thickBot="1" x14ac:dyDescent="0.3">
      <c r="B33" s="14" t="s">
        <v>47</v>
      </c>
      <c r="C33" s="15">
        <f>SUM(C7:C32)</f>
        <v>7798280</v>
      </c>
      <c r="D33" s="15">
        <f>SUM(D7:D32)</f>
        <v>0</v>
      </c>
      <c r="E33" s="15">
        <f>SUM(E7:E32)</f>
        <v>0</v>
      </c>
      <c r="F33" s="15">
        <f>SUM(F7:F32)</f>
        <v>0</v>
      </c>
      <c r="G33" s="16"/>
      <c r="H33" s="17"/>
      <c r="I33" s="18"/>
      <c r="J33" s="19"/>
      <c r="K33" s="19"/>
      <c r="L33" s="19"/>
      <c r="M33" s="19"/>
    </row>
  </sheetData>
  <mergeCells count="13">
    <mergeCell ref="H5:K5"/>
    <mergeCell ref="L5:L6"/>
    <mergeCell ref="M5:M6"/>
    <mergeCell ref="B1:M1"/>
    <mergeCell ref="B2:M2"/>
    <mergeCell ref="B3:M3"/>
    <mergeCell ref="B4:M4"/>
    <mergeCell ref="B5:B6"/>
    <mergeCell ref="C5:C6"/>
    <mergeCell ref="D5:D6"/>
    <mergeCell ref="E5:E6"/>
    <mergeCell ref="F5:F6"/>
    <mergeCell ref="G5:G6"/>
  </mergeCells>
  <pageMargins left="0.75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2024-01-31T21:46:46Z</cp:lastPrinted>
  <dcterms:created xsi:type="dcterms:W3CDTF">2024-01-31T21:46:28Z</dcterms:created>
  <dcterms:modified xsi:type="dcterms:W3CDTF">2024-01-31T21:47:11Z</dcterms:modified>
</cp:coreProperties>
</file>