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serrano\Documents\2023\"/>
    </mc:Choice>
  </mc:AlternateContent>
  <xr:revisionPtr revIDLastSave="0" documentId="13_ncr:1_{B28AF970-4D69-4372-BE12-A40BC84BAC57}" xr6:coauthVersionLast="47" xr6:coauthVersionMax="47" xr10:uidLastSave="{00000000-0000-0000-0000-000000000000}"/>
  <bookViews>
    <workbookView xWindow="-120" yWindow="-120" windowWidth="20730" windowHeight="11160" xr2:uid="{B11A83A7-8474-4525-8C47-704769B64477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C42" i="1"/>
  <c r="C72" i="1" s="1"/>
  <c r="D12" i="2" s="1"/>
  <c r="E12" i="2" s="1"/>
  <c r="C59" i="1"/>
  <c r="F59" i="1" s="1"/>
  <c r="H59" i="1" s="1"/>
  <c r="E54" i="1"/>
  <c r="D54" i="1"/>
  <c r="F54" i="1" s="1"/>
  <c r="D67" i="1"/>
  <c r="D72" i="1" s="1"/>
  <c r="D13" i="2" s="1"/>
  <c r="E13" i="2" s="1"/>
  <c r="C67" i="1"/>
  <c r="F62" i="1"/>
  <c r="F63" i="1"/>
  <c r="F64" i="1"/>
  <c r="F65" i="1"/>
  <c r="F66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61" i="1"/>
  <c r="F56" i="1"/>
  <c r="F57" i="1"/>
  <c r="F58" i="1"/>
  <c r="F60" i="1"/>
  <c r="F55" i="1"/>
  <c r="F38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E7" i="2"/>
  <c r="D7" i="2"/>
  <c r="D6" i="2"/>
  <c r="D8" i="2" s="1"/>
  <c r="C6" i="2"/>
  <c r="E6" i="2" s="1"/>
  <c r="E5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E82" i="1"/>
  <c r="D82" i="1"/>
  <c r="C82" i="1"/>
  <c r="F82" i="1" s="1"/>
  <c r="E37" i="1"/>
  <c r="D37" i="1"/>
  <c r="C37" i="1"/>
  <c r="F37" i="1" s="1"/>
  <c r="C83" i="1" l="1"/>
  <c r="E72" i="1"/>
  <c r="D14" i="2" s="1"/>
  <c r="E14" i="2" s="1"/>
  <c r="F39" i="1"/>
  <c r="F67" i="1"/>
  <c r="C8" i="2"/>
  <c r="E8" i="2" s="1"/>
  <c r="D83" i="1"/>
  <c r="F72" i="1" l="1"/>
  <c r="E83" i="1"/>
  <c r="F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Marcelino Alejandro Páez Quiñones</author>
  </authors>
  <commentList>
    <comment ref="F16" authorId="0" shapeId="0" xr:uid="{21040DC2-0A38-4BFE-B5FA-F137E4EDCAF1}">
      <text>
        <r>
          <rPr>
            <b/>
            <sz val="9"/>
            <color indexed="81"/>
            <rFont val="Tahoma"/>
            <family val="2"/>
          </rPr>
          <t>para reconocimiento de Aniversario</t>
        </r>
      </text>
    </comment>
    <comment ref="F28" authorId="0" shapeId="0" xr:uid="{BC6189FB-27B9-4C2A-AFC5-54CFB954004D}">
      <text>
        <r>
          <rPr>
            <b/>
            <sz val="9"/>
            <color indexed="81"/>
            <rFont val="Tahoma"/>
            <family val="2"/>
          </rPr>
          <t>probablidad de encuentro deportivo</t>
        </r>
      </text>
    </comment>
    <comment ref="F35" authorId="0" shapeId="0" xr:uid="{58339D38-BA1D-4FA7-8A72-85839E7AD70D}">
      <text>
        <r>
          <rPr>
            <b/>
            <sz val="9"/>
            <color indexed="81"/>
            <rFont val="Tahoma"/>
            <family val="2"/>
          </rPr>
          <t>Compra de llantas</t>
        </r>
      </text>
    </comment>
  </commentList>
</comments>
</file>

<file path=xl/sharedStrings.xml><?xml version="1.0" encoding="utf-8"?>
<sst xmlns="http://schemas.openxmlformats.org/spreadsheetml/2006/main" count="99" uniqueCount="98">
  <si>
    <t>PROGRAMA ANUAL DE ADQUISICIONES, ARRENDAMIENTOS Y SERVICIOS (PAAAS)</t>
  </si>
  <si>
    <t>UNIVERSIDAD TECNOLÓGICA DE RODEO</t>
  </si>
  <si>
    <t>Concepto</t>
  </si>
  <si>
    <t>Valor modificado estimado (pesos) Federal</t>
  </si>
  <si>
    <t xml:space="preserve">Valor total modificado (pesos)  Estatal </t>
  </si>
  <si>
    <t>Valor total modificado(pesos) / ingresos propios</t>
  </si>
  <si>
    <t xml:space="preserve">Total </t>
  </si>
  <si>
    <t xml:space="preserve">Materiales, útiles y equipos menores de oficina </t>
  </si>
  <si>
    <t xml:space="preserve">Materiales y útiles de impresión y reproducción </t>
  </si>
  <si>
    <t xml:space="preserve">Materiales, útiles y equipos menores de tecnologías de la información y comunicaciones </t>
  </si>
  <si>
    <t xml:space="preserve">Material impreso e información digital </t>
  </si>
  <si>
    <t>Material de Limpieza</t>
  </si>
  <si>
    <t xml:space="preserve">Materiales y útiles de enseñanza </t>
  </si>
  <si>
    <t xml:space="preserve">Productos alimenticios para personas </t>
  </si>
  <si>
    <t>Utensilios para el servicio de la Alimentación</t>
  </si>
  <si>
    <t xml:space="preserve">Productos Químicos, Farmacéticos y de Laboratorio </t>
  </si>
  <si>
    <t xml:space="preserve">Otros productos adquiridos como materia prima </t>
  </si>
  <si>
    <t xml:space="preserve">Madera y productos de madera </t>
  </si>
  <si>
    <t xml:space="preserve">Vidrio y productos de vidrio </t>
  </si>
  <si>
    <t xml:space="preserve">Material eléctrico y electrónico </t>
  </si>
  <si>
    <t>Artículos metálicos para la construcción</t>
  </si>
  <si>
    <t xml:space="preserve">Otros materiales y artículos de construcción y reparación </t>
  </si>
  <si>
    <t xml:space="preserve">Productos químicos básicos </t>
  </si>
  <si>
    <t>Fertilizantes, pesticidas y otros agroquímicos</t>
  </si>
  <si>
    <t>Medicinas y productos farmacéuticos</t>
  </si>
  <si>
    <t xml:space="preserve">Materiales, accesorios y suministros médicos </t>
  </si>
  <si>
    <t xml:space="preserve">Materiales, accesorios y suministros de laboratorio </t>
  </si>
  <si>
    <t>Fibras Sintéticas, Hules, Plásticos Y Derivados</t>
  </si>
  <si>
    <t xml:space="preserve">Combustibles, lubricantes y aditivos </t>
  </si>
  <si>
    <t xml:space="preserve">Vestuario y uniformes </t>
  </si>
  <si>
    <t xml:space="preserve">Artículos deportivos </t>
  </si>
  <si>
    <t xml:space="preserve">Productos textiles </t>
  </si>
  <si>
    <t>Herramientas menores</t>
  </si>
  <si>
    <t xml:space="preserve">Refacciones y accesorios menores de edificios </t>
  </si>
  <si>
    <t xml:space="preserve">Refacciones y accesorios menores de mobiliario y equipo de administración, educacional y recreativo </t>
  </si>
  <si>
    <t xml:space="preserve">Refacciones y accesorios menores de equipo de cómputo y tecnologías de la información </t>
  </si>
  <si>
    <t xml:space="preserve">Refacciones y accesorios menores de equipo de transporte </t>
  </si>
  <si>
    <t xml:space="preserve">Refacciones y accesorios menores de maquinaria y otros equipos </t>
  </si>
  <si>
    <t>Total capitulo 2000</t>
  </si>
  <si>
    <t>Energía eléctrica</t>
  </si>
  <si>
    <t>Agua</t>
  </si>
  <si>
    <t xml:space="preserve">Telefonía tradicional </t>
  </si>
  <si>
    <t xml:space="preserve">Telefonía celular </t>
  </si>
  <si>
    <t xml:space="preserve">Servicios de acceso de Internet, redes y procesamiento de información </t>
  </si>
  <si>
    <t xml:space="preserve">Servicios postales y telegráficos </t>
  </si>
  <si>
    <t xml:space="preserve">Arrendamiento de equipo de transporte </t>
  </si>
  <si>
    <t xml:space="preserve">Arrendamiento de maquinaria, otros equipos y herramientas </t>
  </si>
  <si>
    <t>Arrendamiento de Activos Intangibles</t>
  </si>
  <si>
    <t>Servicios legales, de contabilidad, auditoría y relacionados</t>
  </si>
  <si>
    <t>Servicios de consultaría administrativa, procesos, técnica y tecnologías de la información</t>
  </si>
  <si>
    <t xml:space="preserve">Servicios de capacitación </t>
  </si>
  <si>
    <t xml:space="preserve">Servicio de Investigacion </t>
  </si>
  <si>
    <t xml:space="preserve">Servicios de apoyo administrativo, traducción, fotocopiado e impresión </t>
  </si>
  <si>
    <t xml:space="preserve">Servicios de vigilancia </t>
  </si>
  <si>
    <t xml:space="preserve">Servicios profesionales, científicos y técnicos integrales </t>
  </si>
  <si>
    <t xml:space="preserve">Servicios financieros y bancarios </t>
  </si>
  <si>
    <t xml:space="preserve">Seguro de bienes patrimoniales </t>
  </si>
  <si>
    <t xml:space="preserve">Conservación y mantenimiento menor de inmuebles </t>
  </si>
  <si>
    <t xml:space="preserve">Instalación, reparación y mantenimiento de mobiliario y equipo de administración, educacional y recreativo </t>
  </si>
  <si>
    <t>Reparación y mantenimiento de equipo de computo y tecnologías de la información</t>
  </si>
  <si>
    <t>Reparación y mantenimiento de equipo de transporte</t>
  </si>
  <si>
    <t xml:space="preserve">Instalación, reparación y mantenimiento de maquinaria, otros equipos y herramienta </t>
  </si>
  <si>
    <t>Servicio de Limpieza y manejo</t>
  </si>
  <si>
    <t xml:space="preserve">Servicios de jardinería y fumigación </t>
  </si>
  <si>
    <t xml:space="preserve">Difusión por radio, televisión y otros medios de mensajes comerciales para promover la venta de bienes o servicios </t>
  </si>
  <si>
    <t>Servicio de creación y difusión de contenido exclusivamente a través de Internet</t>
  </si>
  <si>
    <t>Pasajes aéreos</t>
  </si>
  <si>
    <t xml:space="preserve">Pasajes terrestres </t>
  </si>
  <si>
    <t xml:space="preserve">Viáticos en el país </t>
  </si>
  <si>
    <t xml:space="preserve">Otros servicios de traslado y hospedaje </t>
  </si>
  <si>
    <t xml:space="preserve">Gastos de orden social y cultural </t>
  </si>
  <si>
    <t xml:space="preserve">Congresos y convenciones </t>
  </si>
  <si>
    <t xml:space="preserve">Impuestos y derechos </t>
  </si>
  <si>
    <t>Total Capitulo 3000</t>
  </si>
  <si>
    <t xml:space="preserve">Equipo de cómputo y de tecnologías de la información </t>
  </si>
  <si>
    <t xml:space="preserve">Otro mobiliario y equipo educacional y recreativo </t>
  </si>
  <si>
    <t xml:space="preserve">Equipo médico y de laboratorio </t>
  </si>
  <si>
    <t xml:space="preserve">Otros Equipos </t>
  </si>
  <si>
    <t xml:space="preserve">Maquinaria y equipo agropecuario </t>
  </si>
  <si>
    <t xml:space="preserve">Equipo de comunicación y telecomunicación </t>
  </si>
  <si>
    <t xml:space="preserve">Equipos de generación eléctrica, aparatos y accesorios eléctricos </t>
  </si>
  <si>
    <t xml:space="preserve">Herramientas y máquinas-herramienta </t>
  </si>
  <si>
    <t xml:space="preserve">Licencias informáticas e intelectuales </t>
  </si>
  <si>
    <t>Total Capitulo 5000</t>
  </si>
  <si>
    <t>*Nota: El presente Programa Anual esta sujeto a disponibilidad presupuestal por lo que el mismo podra ser modificado o cancelado sin responsabilidad para los Servidores Públicos de la Universidad Tecnológica de Rodeo</t>
  </si>
  <si>
    <t>PRESUPUESTO ANUAL</t>
  </si>
  <si>
    <t>TIPO DE PROCEDIMIENTO</t>
  </si>
  <si>
    <r>
      <t xml:space="preserve">AD </t>
    </r>
    <r>
      <rPr>
        <sz val="11"/>
        <color theme="1"/>
        <rFont val="Calibri"/>
        <family val="2"/>
        <scheme val="minor"/>
      </rPr>
      <t>ADJUDICACIÓN DIRECTA</t>
    </r>
  </si>
  <si>
    <r>
      <t xml:space="preserve">LP </t>
    </r>
    <r>
      <rPr>
        <sz val="11"/>
        <color theme="1"/>
        <rFont val="Calibri"/>
        <family val="2"/>
        <scheme val="minor"/>
      </rPr>
      <t>LICITACIÓN PÚBLICA</t>
    </r>
  </si>
  <si>
    <r>
      <t xml:space="preserve">ITP </t>
    </r>
    <r>
      <rPr>
        <sz val="11"/>
        <color theme="1"/>
        <rFont val="Calibri"/>
        <family val="2"/>
        <scheme val="minor"/>
      </rPr>
      <t>INVITACIÓN RESTRINGIDA A CUANDO MENOS TRES PERSONAS</t>
    </r>
  </si>
  <si>
    <t>TOTAL</t>
  </si>
  <si>
    <t>ESTATAL</t>
  </si>
  <si>
    <t>FEDERAL</t>
  </si>
  <si>
    <t xml:space="preserve">INGRESOS </t>
  </si>
  <si>
    <t>PARA EL EJERCICIO FISCAL 2023</t>
  </si>
  <si>
    <r>
      <t xml:space="preserve">FEDERAL </t>
    </r>
    <r>
      <rPr>
        <sz val="11"/>
        <color theme="1"/>
        <rFont val="Calibri"/>
        <family val="2"/>
        <scheme val="minor"/>
      </rPr>
      <t>$ 585,062.00</t>
    </r>
  </si>
  <si>
    <r>
      <t xml:space="preserve">ESTATAL </t>
    </r>
    <r>
      <rPr>
        <sz val="11"/>
        <color theme="1"/>
        <rFont val="Calibri"/>
        <family val="2"/>
        <scheme val="minor"/>
      </rPr>
      <t xml:space="preserve"> $831,278.00</t>
    </r>
  </si>
  <si>
    <t>INGRESOS PROPIOS $668,000.00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</si>
</sst>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theme="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9" xfId="0" applyFont="1" applyBorder="1" applyAlignment="1">
      <alignment horizontal="center" vertical="center"/>
    </xf>
    <xf numFmtId="43" fontId="6" fillId="0" borderId="12" xfId="2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3" fontId="7" fillId="0" borderId="15" xfId="2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3" fontId="6" fillId="2" borderId="15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5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3" borderId="18" xfId="0" applyFont="1" applyFill="1" applyBorder="1"/>
    <xf numFmtId="0" fontId="2" fillId="3" borderId="19" xfId="0" applyFont="1" applyFill="1" applyBorder="1"/>
    <xf numFmtId="0" fontId="2" fillId="4" borderId="0" xfId="0" applyFont="1" applyFill="1"/>
    <xf numFmtId="0" fontId="0" fillId="5" borderId="0" xfId="0" applyFill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0" borderId="0" xfId="2" applyFont="1" applyFill="1" applyBorder="1" applyAlignment="1">
      <alignment horizontal="center"/>
    </xf>
    <xf numFmtId="44" fontId="12" fillId="0" borderId="0" xfId="0" applyNumberFormat="1" applyFont="1" applyAlignment="1">
      <alignment horizontal="center"/>
    </xf>
    <xf numFmtId="44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2" applyFont="1" applyFill="1" applyBorder="1"/>
    <xf numFmtId="0" fontId="13" fillId="0" borderId="0" xfId="0" applyFont="1"/>
    <xf numFmtId="44" fontId="13" fillId="0" borderId="0" xfId="0" applyNumberFormat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0" fontId="0" fillId="0" borderId="11" xfId="1" applyNumberFormat="1" applyFont="1" applyBorder="1"/>
    <xf numFmtId="0" fontId="0" fillId="0" borderId="11" xfId="0" applyBorder="1" applyAlignment="1">
      <alignment horizontal="right"/>
    </xf>
    <xf numFmtId="43" fontId="0" fillId="0" borderId="11" xfId="1" applyFont="1" applyBorder="1"/>
    <xf numFmtId="43" fontId="0" fillId="0" borderId="11" xfId="0" applyNumberFormat="1" applyBorder="1"/>
    <xf numFmtId="0" fontId="0" fillId="0" borderId="22" xfId="0" applyBorder="1"/>
    <xf numFmtId="44" fontId="6" fillId="0" borderId="23" xfId="2" applyFont="1" applyFill="1" applyBorder="1" applyAlignment="1">
      <alignment horizontal="center" vertical="center"/>
    </xf>
    <xf numFmtId="43" fontId="6" fillId="0" borderId="23" xfId="2" applyNumberFormat="1" applyFont="1" applyFill="1" applyBorder="1" applyAlignment="1">
      <alignment horizontal="center" vertical="center"/>
    </xf>
    <xf numFmtId="43" fontId="6" fillId="0" borderId="15" xfId="2" applyNumberFormat="1" applyFont="1" applyFill="1" applyBorder="1" applyAlignment="1">
      <alignment horizontal="center" vertical="center"/>
    </xf>
    <xf numFmtId="43" fontId="6" fillId="2" borderId="23" xfId="2" applyNumberFormat="1" applyFont="1" applyFill="1" applyBorder="1" applyAlignment="1">
      <alignment horizontal="center" vertical="center"/>
    </xf>
    <xf numFmtId="43" fontId="7" fillId="2" borderId="24" xfId="2" applyNumberFormat="1" applyFont="1" applyFill="1" applyBorder="1" applyAlignment="1">
      <alignment horizontal="center" vertical="center"/>
    </xf>
    <xf numFmtId="43" fontId="6" fillId="0" borderId="25" xfId="2" applyNumberFormat="1" applyFont="1" applyFill="1" applyBorder="1" applyAlignment="1">
      <alignment horizontal="center" vertical="center"/>
    </xf>
    <xf numFmtId="43" fontId="6" fillId="0" borderId="7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right" vertical="center" wrapText="1"/>
    </xf>
    <xf numFmtId="44" fontId="6" fillId="0" borderId="12" xfId="2" applyFont="1" applyFill="1" applyBorder="1" applyAlignment="1">
      <alignment horizontal="center" vertical="center"/>
    </xf>
    <xf numFmtId="44" fontId="6" fillId="0" borderId="22" xfId="2" applyFont="1" applyFill="1" applyBorder="1" applyAlignment="1">
      <alignment horizontal="center" vertical="center"/>
    </xf>
    <xf numFmtId="43" fontId="7" fillId="0" borderId="22" xfId="2" applyNumberFormat="1" applyFont="1" applyFill="1" applyBorder="1" applyAlignment="1">
      <alignment horizontal="center" vertical="center"/>
    </xf>
    <xf numFmtId="43" fontId="6" fillId="0" borderId="22" xfId="2" applyNumberFormat="1" applyFont="1" applyFill="1" applyBorder="1" applyAlignment="1">
      <alignment horizontal="center" vertical="center"/>
    </xf>
    <xf numFmtId="43" fontId="6" fillId="2" borderId="22" xfId="2" applyNumberFormat="1" applyFont="1" applyFill="1" applyBorder="1" applyAlignment="1">
      <alignment horizontal="center" vertical="center"/>
    </xf>
    <xf numFmtId="43" fontId="7" fillId="2" borderId="22" xfId="2" applyNumberFormat="1" applyFont="1" applyFill="1" applyBorder="1" applyAlignment="1">
      <alignment horizontal="center" vertical="center"/>
    </xf>
    <xf numFmtId="44" fontId="6" fillId="0" borderId="25" xfId="2" applyFont="1" applyFill="1" applyBorder="1" applyAlignment="1">
      <alignment horizontal="center" vertical="center"/>
    </xf>
    <xf numFmtId="44" fontId="6" fillId="0" borderId="15" xfId="2" applyFont="1" applyFill="1" applyBorder="1" applyAlignment="1">
      <alignment horizontal="center" vertical="center"/>
    </xf>
    <xf numFmtId="0" fontId="0" fillId="0" borderId="8" xfId="0" applyBorder="1"/>
    <xf numFmtId="43" fontId="5" fillId="0" borderId="8" xfId="1" applyFont="1" applyBorder="1"/>
    <xf numFmtId="0" fontId="10" fillId="0" borderId="0" xfId="0" applyFont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3" fontId="6" fillId="0" borderId="8" xfId="2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9223-B7D1-4EDD-92DD-C50D05D79673}">
  <dimension ref="A1:H125"/>
  <sheetViews>
    <sheetView tabSelected="1" topLeftCell="A10" zoomScale="95" zoomScaleNormal="95" workbookViewId="0">
      <selection activeCell="E40" sqref="E40"/>
    </sheetView>
  </sheetViews>
  <sheetFormatPr baseColWidth="10" defaultRowHeight="15" x14ac:dyDescent="0.25"/>
  <cols>
    <col min="1" max="1" width="27" customWidth="1"/>
    <col min="2" max="2" width="58.85546875" customWidth="1"/>
    <col min="3" max="3" width="25.140625" customWidth="1"/>
    <col min="4" max="5" width="29.5703125" customWidth="1"/>
    <col min="6" max="6" width="18.140625" bestFit="1" customWidth="1"/>
    <col min="7" max="7" width="14.42578125" bestFit="1" customWidth="1"/>
  </cols>
  <sheetData>
    <row r="1" spans="1:6" ht="18.75" x14ac:dyDescent="0.3">
      <c r="A1" s="74" t="s">
        <v>0</v>
      </c>
      <c r="B1" s="75"/>
      <c r="C1" s="75"/>
      <c r="D1" s="75"/>
      <c r="E1" s="75"/>
      <c r="F1" s="75"/>
    </row>
    <row r="2" spans="1:6" ht="21" x14ac:dyDescent="0.35">
      <c r="A2" s="76" t="s">
        <v>94</v>
      </c>
      <c r="B2" s="77"/>
      <c r="C2" s="77"/>
      <c r="D2" s="77"/>
      <c r="E2" s="77"/>
      <c r="F2" s="77"/>
    </row>
    <row r="3" spans="1:6" ht="19.5" thickBot="1" x14ac:dyDescent="0.35">
      <c r="A3" s="78" t="s">
        <v>1</v>
      </c>
      <c r="B3" s="79"/>
      <c r="C3" s="79"/>
      <c r="D3" s="79"/>
      <c r="E3" s="79"/>
      <c r="F3" s="79"/>
    </row>
    <row r="4" spans="1:6" x14ac:dyDescent="0.25">
      <c r="A4" s="80" t="s">
        <v>0</v>
      </c>
      <c r="B4" s="80" t="s">
        <v>2</v>
      </c>
      <c r="C4" s="80" t="s">
        <v>3</v>
      </c>
      <c r="D4" s="82" t="s">
        <v>4</v>
      </c>
      <c r="E4" s="80" t="s">
        <v>5</v>
      </c>
      <c r="F4" s="70" t="s">
        <v>6</v>
      </c>
    </row>
    <row r="5" spans="1:6" ht="44.25" customHeight="1" thickBot="1" x14ac:dyDescent="0.3">
      <c r="A5" s="81"/>
      <c r="B5" s="81"/>
      <c r="C5" s="81"/>
      <c r="D5" s="83"/>
      <c r="E5" s="81"/>
      <c r="F5" s="71"/>
    </row>
    <row r="6" spans="1:6" ht="18.75" x14ac:dyDescent="0.25">
      <c r="A6" s="1">
        <v>211</v>
      </c>
      <c r="B6" s="47" t="s">
        <v>7</v>
      </c>
      <c r="C6" s="57">
        <v>15000</v>
      </c>
      <c r="D6" s="51">
        <v>15000</v>
      </c>
      <c r="E6" s="40"/>
      <c r="F6" s="45">
        <f>C6+D6+E6</f>
        <v>30000</v>
      </c>
    </row>
    <row r="7" spans="1:6" ht="18.75" x14ac:dyDescent="0.25">
      <c r="A7" s="3">
        <v>212</v>
      </c>
      <c r="B7" s="5" t="s">
        <v>8</v>
      </c>
      <c r="C7" s="58"/>
      <c r="D7" s="52">
        <v>1000</v>
      </c>
      <c r="E7" s="40"/>
      <c r="F7" s="41">
        <f t="shared" ref="F7:F36" si="0">C7+D7+E7</f>
        <v>1000</v>
      </c>
    </row>
    <row r="8" spans="1:6" ht="37.5" x14ac:dyDescent="0.25">
      <c r="A8" s="3">
        <v>214</v>
      </c>
      <c r="B8" s="5" t="s">
        <v>9</v>
      </c>
      <c r="C8" s="58"/>
      <c r="D8" s="52">
        <v>29000</v>
      </c>
      <c r="E8" s="40"/>
      <c r="F8" s="41">
        <f t="shared" si="0"/>
        <v>29000</v>
      </c>
    </row>
    <row r="9" spans="1:6" ht="18.75" x14ac:dyDescent="0.25">
      <c r="A9" s="3">
        <v>215</v>
      </c>
      <c r="B9" s="5" t="s">
        <v>10</v>
      </c>
      <c r="C9" s="58"/>
      <c r="D9" s="52"/>
      <c r="E9" s="40"/>
      <c r="F9" s="41">
        <f t="shared" si="0"/>
        <v>0</v>
      </c>
    </row>
    <row r="10" spans="1:6" ht="18.75" x14ac:dyDescent="0.25">
      <c r="A10" s="3">
        <v>216</v>
      </c>
      <c r="B10" s="47" t="s">
        <v>11</v>
      </c>
      <c r="C10" s="58"/>
      <c r="D10" s="52"/>
      <c r="E10" s="40"/>
      <c r="F10" s="41">
        <f t="shared" si="0"/>
        <v>0</v>
      </c>
    </row>
    <row r="11" spans="1:6" ht="18.75" x14ac:dyDescent="0.25">
      <c r="A11" s="3">
        <v>217</v>
      </c>
      <c r="B11" s="5" t="s">
        <v>12</v>
      </c>
      <c r="C11" s="58"/>
      <c r="D11" s="52"/>
      <c r="E11" s="40"/>
      <c r="F11" s="41">
        <f t="shared" si="0"/>
        <v>0</v>
      </c>
    </row>
    <row r="12" spans="1:6" ht="18.75" x14ac:dyDescent="0.25">
      <c r="A12" s="3">
        <v>221</v>
      </c>
      <c r="B12" s="5" t="s">
        <v>13</v>
      </c>
      <c r="C12" s="58"/>
      <c r="D12" s="52">
        <v>38000</v>
      </c>
      <c r="E12" s="40"/>
      <c r="F12" s="41">
        <f t="shared" si="0"/>
        <v>38000</v>
      </c>
    </row>
    <row r="13" spans="1:6" ht="18.75" x14ac:dyDescent="0.25">
      <c r="A13" s="3">
        <v>223</v>
      </c>
      <c r="B13" s="5" t="s">
        <v>14</v>
      </c>
      <c r="C13" s="58"/>
      <c r="D13" s="52"/>
      <c r="E13" s="40"/>
      <c r="F13" s="41">
        <f t="shared" si="0"/>
        <v>0</v>
      </c>
    </row>
    <row r="14" spans="1:6" ht="37.5" x14ac:dyDescent="0.25">
      <c r="A14" s="3">
        <v>235</v>
      </c>
      <c r="B14" s="5" t="s">
        <v>15</v>
      </c>
      <c r="C14" s="58"/>
      <c r="D14" s="52"/>
      <c r="E14" s="40"/>
      <c r="F14" s="41">
        <f t="shared" si="0"/>
        <v>0</v>
      </c>
    </row>
    <row r="15" spans="1:6" ht="18.75" x14ac:dyDescent="0.25">
      <c r="A15" s="3">
        <v>239</v>
      </c>
      <c r="B15" s="5" t="s">
        <v>16</v>
      </c>
      <c r="C15" s="58"/>
      <c r="D15" s="52">
        <v>4000</v>
      </c>
      <c r="E15" s="40"/>
      <c r="F15" s="41">
        <f t="shared" si="0"/>
        <v>4000</v>
      </c>
    </row>
    <row r="16" spans="1:6" ht="18.75" x14ac:dyDescent="0.25">
      <c r="A16" s="3">
        <v>244</v>
      </c>
      <c r="B16" s="5" t="s">
        <v>17</v>
      </c>
      <c r="C16" s="58"/>
      <c r="D16" s="52"/>
      <c r="E16" s="40"/>
      <c r="F16" s="41">
        <f t="shared" si="0"/>
        <v>0</v>
      </c>
    </row>
    <row r="17" spans="1:6" ht="18.75" x14ac:dyDescent="0.25">
      <c r="A17" s="3">
        <v>245</v>
      </c>
      <c r="B17" s="5" t="s">
        <v>18</v>
      </c>
      <c r="C17" s="58"/>
      <c r="D17" s="52"/>
      <c r="E17" s="40"/>
      <c r="F17" s="41">
        <f t="shared" si="0"/>
        <v>0</v>
      </c>
    </row>
    <row r="18" spans="1:6" ht="18.75" x14ac:dyDescent="0.25">
      <c r="A18" s="3">
        <v>246</v>
      </c>
      <c r="B18" s="5" t="s">
        <v>19</v>
      </c>
      <c r="C18" s="58"/>
      <c r="D18" s="52"/>
      <c r="E18" s="40"/>
      <c r="F18" s="41">
        <f t="shared" si="0"/>
        <v>0</v>
      </c>
    </row>
    <row r="19" spans="1:6" ht="18.75" x14ac:dyDescent="0.25">
      <c r="A19" s="3">
        <v>247</v>
      </c>
      <c r="B19" s="5" t="s">
        <v>20</v>
      </c>
      <c r="C19" s="58"/>
      <c r="D19" s="52"/>
      <c r="E19" s="40"/>
      <c r="F19" s="41">
        <f t="shared" si="0"/>
        <v>0</v>
      </c>
    </row>
    <row r="20" spans="1:6" ht="37.5" x14ac:dyDescent="0.25">
      <c r="A20" s="3">
        <v>249</v>
      </c>
      <c r="B20" s="5" t="s">
        <v>21</v>
      </c>
      <c r="C20" s="59"/>
      <c r="D20" s="52">
        <v>15000</v>
      </c>
      <c r="E20" s="40"/>
      <c r="F20" s="41">
        <f t="shared" si="0"/>
        <v>15000</v>
      </c>
    </row>
    <row r="21" spans="1:6" ht="18.75" x14ac:dyDescent="0.25">
      <c r="A21" s="3">
        <v>251</v>
      </c>
      <c r="B21" s="5" t="s">
        <v>22</v>
      </c>
      <c r="C21" s="58"/>
      <c r="D21" s="52">
        <v>0</v>
      </c>
      <c r="E21" s="40"/>
      <c r="F21" s="41">
        <f t="shared" si="0"/>
        <v>0</v>
      </c>
    </row>
    <row r="22" spans="1:6" ht="18.75" x14ac:dyDescent="0.25">
      <c r="A22" s="3">
        <v>252</v>
      </c>
      <c r="B22" s="5" t="s">
        <v>23</v>
      </c>
      <c r="C22" s="58"/>
      <c r="D22" s="52"/>
      <c r="E22" s="40"/>
      <c r="F22" s="41">
        <f t="shared" si="0"/>
        <v>0</v>
      </c>
    </row>
    <row r="23" spans="1:6" ht="18.75" x14ac:dyDescent="0.25">
      <c r="A23" s="3">
        <v>253</v>
      </c>
      <c r="B23" s="5" t="s">
        <v>24</v>
      </c>
      <c r="C23" s="58">
        <v>3000</v>
      </c>
      <c r="D23" s="52"/>
      <c r="E23" s="40"/>
      <c r="F23" s="41">
        <f t="shared" si="0"/>
        <v>3000</v>
      </c>
    </row>
    <row r="24" spans="1:6" ht="18.75" x14ac:dyDescent="0.25">
      <c r="A24" s="3">
        <v>254</v>
      </c>
      <c r="B24" s="5" t="s">
        <v>25</v>
      </c>
      <c r="C24" s="58"/>
      <c r="D24" s="52"/>
      <c r="E24" s="40"/>
      <c r="F24" s="41">
        <f t="shared" si="0"/>
        <v>0</v>
      </c>
    </row>
    <row r="25" spans="1:6" ht="18.75" x14ac:dyDescent="0.25">
      <c r="A25" s="3">
        <v>255</v>
      </c>
      <c r="B25" s="5" t="s">
        <v>26</v>
      </c>
      <c r="C25" s="58"/>
      <c r="D25" s="52">
        <v>40000</v>
      </c>
      <c r="E25" s="40"/>
      <c r="F25" s="41">
        <f t="shared" si="0"/>
        <v>40000</v>
      </c>
    </row>
    <row r="26" spans="1:6" ht="18.75" x14ac:dyDescent="0.25">
      <c r="A26" s="3">
        <v>256</v>
      </c>
      <c r="B26" s="5" t="s">
        <v>27</v>
      </c>
      <c r="C26" s="58"/>
      <c r="D26" s="52"/>
      <c r="E26" s="40"/>
      <c r="F26" s="41">
        <f t="shared" si="0"/>
        <v>0</v>
      </c>
    </row>
    <row r="27" spans="1:6" ht="18.75" x14ac:dyDescent="0.25">
      <c r="A27" s="3">
        <v>261</v>
      </c>
      <c r="B27" s="5" t="s">
        <v>28</v>
      </c>
      <c r="C27" s="59"/>
      <c r="D27" s="52">
        <v>20000</v>
      </c>
      <c r="E27" s="40"/>
      <c r="F27" s="41">
        <f t="shared" si="0"/>
        <v>20000</v>
      </c>
    </row>
    <row r="28" spans="1:6" ht="18.75" x14ac:dyDescent="0.25">
      <c r="A28" s="3">
        <v>271</v>
      </c>
      <c r="B28" s="5" t="s">
        <v>29</v>
      </c>
      <c r="C28" s="58"/>
      <c r="D28" s="52">
        <v>7000</v>
      </c>
      <c r="E28" s="40"/>
      <c r="F28" s="41">
        <f t="shared" si="0"/>
        <v>7000</v>
      </c>
    </row>
    <row r="29" spans="1:6" ht="18.75" x14ac:dyDescent="0.25">
      <c r="A29" s="3">
        <v>273</v>
      </c>
      <c r="B29" s="5" t="s">
        <v>30</v>
      </c>
      <c r="C29" s="58"/>
      <c r="D29" s="52">
        <v>6000</v>
      </c>
      <c r="E29" s="40"/>
      <c r="F29" s="41">
        <f t="shared" si="0"/>
        <v>6000</v>
      </c>
    </row>
    <row r="30" spans="1:6" ht="18.75" x14ac:dyDescent="0.25">
      <c r="A30" s="3">
        <v>274</v>
      </c>
      <c r="B30" s="5" t="s">
        <v>31</v>
      </c>
      <c r="C30" s="58"/>
      <c r="D30" s="52">
        <v>2000</v>
      </c>
      <c r="E30" s="40"/>
      <c r="F30" s="41">
        <f t="shared" si="0"/>
        <v>2000</v>
      </c>
    </row>
    <row r="31" spans="1:6" ht="18.75" x14ac:dyDescent="0.25">
      <c r="A31" s="3">
        <v>291</v>
      </c>
      <c r="B31" s="5" t="s">
        <v>32</v>
      </c>
      <c r="C31" s="58"/>
      <c r="D31" s="52"/>
      <c r="E31" s="40"/>
      <c r="F31" s="41">
        <f t="shared" si="0"/>
        <v>0</v>
      </c>
    </row>
    <row r="32" spans="1:6" ht="18.75" x14ac:dyDescent="0.25">
      <c r="A32" s="3">
        <v>292</v>
      </c>
      <c r="B32" s="5" t="s">
        <v>33</v>
      </c>
      <c r="C32" s="58"/>
      <c r="D32" s="52"/>
      <c r="E32" s="40"/>
      <c r="F32" s="41">
        <f t="shared" si="0"/>
        <v>0</v>
      </c>
    </row>
    <row r="33" spans="1:6" ht="37.5" x14ac:dyDescent="0.25">
      <c r="A33" s="3">
        <v>293</v>
      </c>
      <c r="B33" s="5" t="s">
        <v>34</v>
      </c>
      <c r="C33" s="58"/>
      <c r="D33" s="52"/>
      <c r="E33" s="40"/>
      <c r="F33" s="41">
        <f t="shared" si="0"/>
        <v>0</v>
      </c>
    </row>
    <row r="34" spans="1:6" ht="37.5" x14ac:dyDescent="0.25">
      <c r="A34" s="3">
        <v>294</v>
      </c>
      <c r="B34" s="5" t="s">
        <v>35</v>
      </c>
      <c r="C34" s="58"/>
      <c r="D34" s="52"/>
      <c r="E34" s="40"/>
      <c r="F34" s="41">
        <f t="shared" si="0"/>
        <v>0</v>
      </c>
    </row>
    <row r="35" spans="1:6" ht="37.5" x14ac:dyDescent="0.25">
      <c r="A35" s="3">
        <v>296</v>
      </c>
      <c r="B35" s="5" t="s">
        <v>36</v>
      </c>
      <c r="C35" s="58"/>
      <c r="D35" s="52"/>
      <c r="E35" s="40"/>
      <c r="F35" s="41">
        <f t="shared" si="0"/>
        <v>0</v>
      </c>
    </row>
    <row r="36" spans="1:6" ht="37.5" x14ac:dyDescent="0.25">
      <c r="A36" s="4">
        <v>298</v>
      </c>
      <c r="B36" s="5" t="s">
        <v>37</v>
      </c>
      <c r="C36" s="58"/>
      <c r="D36" s="52"/>
      <c r="E36" s="40"/>
      <c r="F36" s="41">
        <f t="shared" si="0"/>
        <v>0</v>
      </c>
    </row>
    <row r="37" spans="1:6" ht="18.75" x14ac:dyDescent="0.25">
      <c r="A37" s="6"/>
      <c r="B37" s="48" t="s">
        <v>38</v>
      </c>
      <c r="C37" s="8">
        <f>SUM(C6:C36)</f>
        <v>18000</v>
      </c>
      <c r="D37" s="53">
        <f>SUM(D6:D36)</f>
        <v>177000</v>
      </c>
      <c r="E37" s="8">
        <f>SUM(E6:E36)</f>
        <v>0</v>
      </c>
      <c r="F37" s="41">
        <f>C37+D37+E37</f>
        <v>195000</v>
      </c>
    </row>
    <row r="38" spans="1:6" ht="18.75" x14ac:dyDescent="0.25">
      <c r="A38" s="3">
        <v>311</v>
      </c>
      <c r="B38" s="5" t="s">
        <v>39</v>
      </c>
      <c r="C38" s="42">
        <v>60000</v>
      </c>
      <c r="D38" s="54">
        <v>20000</v>
      </c>
      <c r="E38" s="41"/>
      <c r="F38" s="41">
        <f t="shared" ref="F38:F54" si="1">C38+D38+E38</f>
        <v>80000</v>
      </c>
    </row>
    <row r="39" spans="1:6" ht="18.75" x14ac:dyDescent="0.25">
      <c r="A39" s="3">
        <v>313</v>
      </c>
      <c r="B39" s="5" t="s">
        <v>40</v>
      </c>
      <c r="C39" s="40">
        <v>20750</v>
      </c>
      <c r="D39" s="54"/>
      <c r="E39" s="40">
        <v>14672.08</v>
      </c>
      <c r="F39" s="41">
        <f t="shared" si="1"/>
        <v>35422.080000000002</v>
      </c>
    </row>
    <row r="40" spans="1:6" ht="18.75" x14ac:dyDescent="0.25">
      <c r="A40" s="3">
        <v>314</v>
      </c>
      <c r="B40" s="5" t="s">
        <v>41</v>
      </c>
      <c r="C40" s="40">
        <v>10000</v>
      </c>
      <c r="D40" s="51">
        <v>8000</v>
      </c>
      <c r="E40" s="40"/>
      <c r="F40" s="41">
        <f t="shared" si="1"/>
        <v>18000</v>
      </c>
    </row>
    <row r="41" spans="1:6" ht="18.75" x14ac:dyDescent="0.25">
      <c r="A41" s="3">
        <v>315</v>
      </c>
      <c r="B41" s="5" t="s">
        <v>42</v>
      </c>
      <c r="C41" s="40">
        <v>0</v>
      </c>
      <c r="D41" s="51"/>
      <c r="E41" s="40"/>
      <c r="F41" s="41">
        <f t="shared" si="1"/>
        <v>0</v>
      </c>
    </row>
    <row r="42" spans="1:6" ht="37.5" x14ac:dyDescent="0.3">
      <c r="A42" s="3">
        <v>317</v>
      </c>
      <c r="B42" s="5" t="s">
        <v>43</v>
      </c>
      <c r="C42" s="60">
        <f>21250*3</f>
        <v>63750</v>
      </c>
      <c r="D42" s="39"/>
      <c r="E42" s="40">
        <f>21250*9</f>
        <v>191250</v>
      </c>
      <c r="F42" s="41">
        <f t="shared" si="1"/>
        <v>255000</v>
      </c>
    </row>
    <row r="43" spans="1:6" ht="18.75" x14ac:dyDescent="0.25">
      <c r="A43" s="3">
        <v>318</v>
      </c>
      <c r="B43" s="5" t="s">
        <v>44</v>
      </c>
      <c r="C43" s="42">
        <v>5000</v>
      </c>
      <c r="D43" s="54"/>
      <c r="E43" s="41"/>
      <c r="F43" s="41">
        <f t="shared" si="1"/>
        <v>5000</v>
      </c>
    </row>
    <row r="44" spans="1:6" ht="18.75" x14ac:dyDescent="0.25">
      <c r="A44" s="3">
        <v>325</v>
      </c>
      <c r="B44" s="5" t="s">
        <v>45</v>
      </c>
      <c r="C44" s="42"/>
      <c r="D44" s="54"/>
      <c r="E44" s="41"/>
      <c r="F44" s="41">
        <f t="shared" si="1"/>
        <v>0</v>
      </c>
    </row>
    <row r="45" spans="1:6" ht="37.5" x14ac:dyDescent="0.25">
      <c r="A45" s="3">
        <v>326</v>
      </c>
      <c r="B45" s="5" t="s">
        <v>46</v>
      </c>
      <c r="C45" s="42"/>
      <c r="D45" s="54"/>
      <c r="E45" s="41"/>
      <c r="F45" s="41">
        <f t="shared" si="1"/>
        <v>0</v>
      </c>
    </row>
    <row r="46" spans="1:6" ht="18.75" x14ac:dyDescent="0.25">
      <c r="A46" s="3">
        <v>327</v>
      </c>
      <c r="B46" s="5" t="s">
        <v>47</v>
      </c>
      <c r="C46" s="42"/>
      <c r="D46" s="54"/>
      <c r="E46" s="41"/>
      <c r="F46" s="41">
        <f t="shared" si="1"/>
        <v>0</v>
      </c>
    </row>
    <row r="47" spans="1:6" ht="37.5" x14ac:dyDescent="0.25">
      <c r="A47" s="3">
        <v>331</v>
      </c>
      <c r="B47" s="5" t="s">
        <v>48</v>
      </c>
      <c r="C47" s="42">
        <v>40000</v>
      </c>
      <c r="D47" s="54"/>
      <c r="E47" s="41"/>
      <c r="F47" s="41">
        <f t="shared" si="1"/>
        <v>40000</v>
      </c>
    </row>
    <row r="48" spans="1:6" ht="37.5" x14ac:dyDescent="0.25">
      <c r="A48" s="3">
        <v>333</v>
      </c>
      <c r="B48" s="5" t="s">
        <v>49</v>
      </c>
      <c r="C48" s="42">
        <v>24000</v>
      </c>
      <c r="D48" s="54"/>
      <c r="E48" s="41"/>
      <c r="F48" s="41">
        <f t="shared" si="1"/>
        <v>24000</v>
      </c>
    </row>
    <row r="49" spans="1:8" ht="18.75" x14ac:dyDescent="0.25">
      <c r="A49" s="3">
        <v>334</v>
      </c>
      <c r="B49" s="5" t="s">
        <v>50</v>
      </c>
      <c r="C49" s="42">
        <v>15000</v>
      </c>
      <c r="D49" s="54"/>
      <c r="E49" s="41"/>
      <c r="F49" s="41">
        <f t="shared" si="1"/>
        <v>15000</v>
      </c>
    </row>
    <row r="50" spans="1:8" ht="18.75" x14ac:dyDescent="0.25">
      <c r="A50" s="3">
        <v>335</v>
      </c>
      <c r="B50" s="5" t="s">
        <v>51</v>
      </c>
      <c r="C50" s="42">
        <v>0</v>
      </c>
      <c r="D50" s="54"/>
      <c r="E50" s="41"/>
      <c r="F50" s="41">
        <f t="shared" si="1"/>
        <v>0</v>
      </c>
    </row>
    <row r="51" spans="1:8" ht="37.5" x14ac:dyDescent="0.25">
      <c r="A51" s="3">
        <v>336</v>
      </c>
      <c r="B51" s="5" t="s">
        <v>52</v>
      </c>
      <c r="C51" s="42">
        <v>17000</v>
      </c>
      <c r="D51" s="54">
        <v>13000</v>
      </c>
      <c r="E51" s="41"/>
      <c r="F51" s="41">
        <f t="shared" si="1"/>
        <v>30000</v>
      </c>
    </row>
    <row r="52" spans="1:8" ht="18.75" x14ac:dyDescent="0.25">
      <c r="A52" s="3">
        <v>338</v>
      </c>
      <c r="B52" s="5" t="s">
        <v>53</v>
      </c>
      <c r="C52" s="59"/>
      <c r="E52" s="42">
        <v>329917.92</v>
      </c>
      <c r="F52" s="41">
        <f t="shared" si="1"/>
        <v>329917.92</v>
      </c>
    </row>
    <row r="53" spans="1:8" ht="37.5" x14ac:dyDescent="0.25">
      <c r="A53" s="3">
        <v>339</v>
      </c>
      <c r="B53" s="5" t="s">
        <v>54</v>
      </c>
      <c r="C53" s="42"/>
      <c r="D53" s="54"/>
      <c r="E53" s="41"/>
      <c r="F53" s="41">
        <f t="shared" si="1"/>
        <v>0</v>
      </c>
    </row>
    <row r="54" spans="1:8" ht="18.75" x14ac:dyDescent="0.25">
      <c r="A54" s="3">
        <v>341</v>
      </c>
      <c r="B54" s="5" t="s">
        <v>55</v>
      </c>
      <c r="C54" s="42">
        <v>5000</v>
      </c>
      <c r="D54" s="54">
        <f>5000-1160</f>
        <v>3840</v>
      </c>
      <c r="E54" s="41">
        <f>5000+1160</f>
        <v>6160</v>
      </c>
      <c r="F54" s="41">
        <f t="shared" si="1"/>
        <v>15000</v>
      </c>
    </row>
    <row r="55" spans="1:8" ht="18.75" x14ac:dyDescent="0.25">
      <c r="A55" s="3">
        <v>345</v>
      </c>
      <c r="B55" s="5" t="s">
        <v>56</v>
      </c>
      <c r="C55" s="40">
        <v>65000</v>
      </c>
      <c r="D55" s="2"/>
      <c r="E55" s="41"/>
      <c r="F55" s="41">
        <f>C55+D55+E55</f>
        <v>65000</v>
      </c>
    </row>
    <row r="56" spans="1:8" ht="37.5" x14ac:dyDescent="0.25">
      <c r="A56" s="3">
        <v>351</v>
      </c>
      <c r="B56" s="5" t="s">
        <v>57</v>
      </c>
      <c r="C56" s="42"/>
      <c r="D56" s="51">
        <v>500000</v>
      </c>
      <c r="E56" s="42">
        <v>100000</v>
      </c>
      <c r="F56" s="41">
        <f>C56+D56+E56</f>
        <v>600000</v>
      </c>
    </row>
    <row r="57" spans="1:8" ht="56.25" x14ac:dyDescent="0.25">
      <c r="A57" s="3">
        <v>352</v>
      </c>
      <c r="B57" s="5" t="s">
        <v>58</v>
      </c>
      <c r="C57" s="42">
        <v>20000</v>
      </c>
      <c r="D57" s="54"/>
      <c r="E57" s="41"/>
      <c r="F57" s="41">
        <f t="shared" ref="F57:F60" si="2">C57+D57+E57</f>
        <v>20000</v>
      </c>
    </row>
    <row r="58" spans="1:8" ht="37.5" x14ac:dyDescent="0.25">
      <c r="A58" s="3">
        <v>353</v>
      </c>
      <c r="B58" s="5" t="s">
        <v>59</v>
      </c>
      <c r="C58" s="42"/>
      <c r="D58" s="54"/>
      <c r="E58" s="41"/>
      <c r="F58" s="41">
        <f t="shared" si="2"/>
        <v>0</v>
      </c>
    </row>
    <row r="59" spans="1:8" ht="37.5" x14ac:dyDescent="0.25">
      <c r="A59" s="3">
        <v>355</v>
      </c>
      <c r="B59" s="5" t="s">
        <v>60</v>
      </c>
      <c r="C59" s="42">
        <f>73000-19000</f>
        <v>54000</v>
      </c>
      <c r="D59" s="54">
        <v>14000</v>
      </c>
      <c r="E59" s="41">
        <v>17000</v>
      </c>
      <c r="F59" s="41">
        <f t="shared" si="2"/>
        <v>85000</v>
      </c>
      <c r="G59" s="84">
        <v>85000</v>
      </c>
      <c r="H59" s="32">
        <f>F59-G59</f>
        <v>0</v>
      </c>
    </row>
    <row r="60" spans="1:8" ht="37.5" x14ac:dyDescent="0.25">
      <c r="A60" s="3">
        <v>357</v>
      </c>
      <c r="B60" s="5" t="s">
        <v>61</v>
      </c>
      <c r="C60" s="42">
        <v>45000</v>
      </c>
      <c r="D60" s="54">
        <v>20000</v>
      </c>
      <c r="E60" s="41"/>
      <c r="F60" s="41">
        <f t="shared" si="2"/>
        <v>65000</v>
      </c>
    </row>
    <row r="61" spans="1:8" ht="18.75" x14ac:dyDescent="0.25">
      <c r="A61" s="3">
        <v>358</v>
      </c>
      <c r="B61" s="5" t="s">
        <v>62</v>
      </c>
      <c r="C61" s="42">
        <v>0</v>
      </c>
      <c r="D61" s="54"/>
      <c r="E61" s="41"/>
      <c r="F61" s="41">
        <f>C61+D61+E61</f>
        <v>0</v>
      </c>
    </row>
    <row r="62" spans="1:8" ht="18.75" x14ac:dyDescent="0.25">
      <c r="A62" s="3">
        <v>359</v>
      </c>
      <c r="B62" s="5" t="s">
        <v>63</v>
      </c>
      <c r="C62" s="42"/>
      <c r="D62" s="54"/>
      <c r="E62" s="41"/>
      <c r="F62" s="41">
        <f>C62+D62+E62</f>
        <v>0</v>
      </c>
    </row>
    <row r="63" spans="1:8" ht="56.25" x14ac:dyDescent="0.25">
      <c r="A63" s="3">
        <v>362</v>
      </c>
      <c r="B63" s="5" t="s">
        <v>64</v>
      </c>
      <c r="C63" s="42">
        <v>20000</v>
      </c>
      <c r="D63" s="54"/>
      <c r="E63" s="41"/>
      <c r="F63" s="41">
        <f t="shared" ref="F63:F79" si="3">C63+D63+E63</f>
        <v>20000</v>
      </c>
    </row>
    <row r="64" spans="1:8" ht="37.5" x14ac:dyDescent="0.25">
      <c r="A64" s="3">
        <v>366</v>
      </c>
      <c r="B64" s="5" t="s">
        <v>65</v>
      </c>
      <c r="C64" s="42"/>
      <c r="D64" s="54"/>
      <c r="E64" s="41"/>
      <c r="F64" s="41">
        <f t="shared" si="3"/>
        <v>0</v>
      </c>
    </row>
    <row r="65" spans="1:6" ht="18.75" x14ac:dyDescent="0.25">
      <c r="A65" s="3">
        <v>371</v>
      </c>
      <c r="B65" s="5" t="s">
        <v>66</v>
      </c>
      <c r="C65" s="42"/>
      <c r="D65" s="54"/>
      <c r="E65" s="41">
        <v>9000</v>
      </c>
      <c r="F65" s="41">
        <f t="shared" si="3"/>
        <v>9000</v>
      </c>
    </row>
    <row r="66" spans="1:6" ht="18.75" x14ac:dyDescent="0.25">
      <c r="A66" s="3">
        <v>372</v>
      </c>
      <c r="B66" s="5" t="s">
        <v>67</v>
      </c>
      <c r="C66" s="42">
        <v>8000</v>
      </c>
      <c r="D66" s="54"/>
      <c r="E66" s="41"/>
      <c r="F66" s="41">
        <f t="shared" si="3"/>
        <v>8000</v>
      </c>
    </row>
    <row r="67" spans="1:6" ht="18.75" x14ac:dyDescent="0.25">
      <c r="A67" s="3">
        <v>375</v>
      </c>
      <c r="B67" s="5" t="s">
        <v>68</v>
      </c>
      <c r="C67" s="42">
        <f>25000-438</f>
        <v>24562</v>
      </c>
      <c r="D67" s="54">
        <f>25000+438</f>
        <v>25438</v>
      </c>
      <c r="E67" s="41"/>
      <c r="F67" s="41">
        <f t="shared" si="3"/>
        <v>50000</v>
      </c>
    </row>
    <row r="68" spans="1:6" ht="18.75" x14ac:dyDescent="0.25">
      <c r="A68" s="3">
        <v>379</v>
      </c>
      <c r="B68" s="5" t="s">
        <v>69</v>
      </c>
      <c r="C68" s="42">
        <v>55000</v>
      </c>
      <c r="D68" s="54">
        <v>25000</v>
      </c>
      <c r="E68" s="41"/>
      <c r="F68" s="41">
        <f t="shared" si="3"/>
        <v>80000</v>
      </c>
    </row>
    <row r="69" spans="1:6" ht="18.75" x14ac:dyDescent="0.25">
      <c r="A69" s="3">
        <v>382</v>
      </c>
      <c r="B69" s="5" t="s">
        <v>70</v>
      </c>
      <c r="C69" s="42">
        <v>15000</v>
      </c>
      <c r="D69" s="54"/>
      <c r="E69" s="41"/>
      <c r="F69" s="41">
        <f t="shared" si="3"/>
        <v>15000</v>
      </c>
    </row>
    <row r="70" spans="1:6" ht="18.75" x14ac:dyDescent="0.25">
      <c r="A70" s="3">
        <v>383</v>
      </c>
      <c r="B70" s="5" t="s">
        <v>71</v>
      </c>
      <c r="C70" s="42"/>
      <c r="D70" s="54">
        <v>10000</v>
      </c>
      <c r="E70" s="41"/>
      <c r="F70" s="41">
        <f t="shared" si="3"/>
        <v>10000</v>
      </c>
    </row>
    <row r="71" spans="1:6" ht="18.75" x14ac:dyDescent="0.25">
      <c r="A71" s="3">
        <v>392</v>
      </c>
      <c r="B71" s="5" t="s">
        <v>72</v>
      </c>
      <c r="C71" s="42"/>
      <c r="D71" s="54">
        <v>15000</v>
      </c>
      <c r="E71" s="41"/>
      <c r="F71" s="41">
        <f t="shared" si="3"/>
        <v>15000</v>
      </c>
    </row>
    <row r="72" spans="1:6" ht="18.75" x14ac:dyDescent="0.25">
      <c r="A72" s="7"/>
      <c r="B72" s="48" t="s">
        <v>73</v>
      </c>
      <c r="C72" s="8">
        <f>SUM(C38:C71)</f>
        <v>567062</v>
      </c>
      <c r="D72" s="53">
        <f>SUM(D38:D71)</f>
        <v>654278</v>
      </c>
      <c r="E72" s="8">
        <f>SUM(E38:E71)</f>
        <v>668000</v>
      </c>
      <c r="F72" s="41">
        <f t="shared" si="3"/>
        <v>1889340</v>
      </c>
    </row>
    <row r="73" spans="1:6" ht="37.5" x14ac:dyDescent="0.25">
      <c r="A73" s="9">
        <v>515</v>
      </c>
      <c r="B73" s="49" t="s">
        <v>74</v>
      </c>
      <c r="C73" s="10">
        <v>0</v>
      </c>
      <c r="D73" s="55">
        <v>0</v>
      </c>
      <c r="E73" s="43"/>
      <c r="F73" s="41">
        <f t="shared" si="3"/>
        <v>0</v>
      </c>
    </row>
    <row r="74" spans="1:6" ht="18.75" x14ac:dyDescent="0.25">
      <c r="A74" s="9">
        <v>529</v>
      </c>
      <c r="B74" s="49" t="s">
        <v>75</v>
      </c>
      <c r="C74" s="10">
        <v>0</v>
      </c>
      <c r="D74" s="55">
        <v>0</v>
      </c>
      <c r="E74" s="43"/>
      <c r="F74" s="41">
        <f t="shared" si="3"/>
        <v>0</v>
      </c>
    </row>
    <row r="75" spans="1:6" ht="18.75" x14ac:dyDescent="0.25">
      <c r="A75" s="9">
        <v>531</v>
      </c>
      <c r="B75" s="49" t="s">
        <v>76</v>
      </c>
      <c r="C75" s="10">
        <v>0</v>
      </c>
      <c r="D75" s="55">
        <v>0</v>
      </c>
      <c r="E75" s="43"/>
      <c r="F75" s="41">
        <f t="shared" si="3"/>
        <v>0</v>
      </c>
    </row>
    <row r="76" spans="1:6" ht="18.75" x14ac:dyDescent="0.25">
      <c r="A76" s="9">
        <v>532</v>
      </c>
      <c r="B76" s="49" t="s">
        <v>77</v>
      </c>
      <c r="C76" s="10"/>
      <c r="D76" s="55"/>
      <c r="E76" s="43"/>
      <c r="F76" s="41">
        <f t="shared" si="3"/>
        <v>0</v>
      </c>
    </row>
    <row r="77" spans="1:6" ht="18.75" x14ac:dyDescent="0.25">
      <c r="A77" s="9">
        <v>561</v>
      </c>
      <c r="B77" s="49" t="s">
        <v>78</v>
      </c>
      <c r="C77" s="10">
        <v>0</v>
      </c>
      <c r="D77" s="55">
        <v>0</v>
      </c>
      <c r="E77" s="43"/>
      <c r="F77" s="41">
        <f t="shared" si="3"/>
        <v>0</v>
      </c>
    </row>
    <row r="78" spans="1:6" ht="18.75" x14ac:dyDescent="0.25">
      <c r="A78" s="9">
        <v>565</v>
      </c>
      <c r="B78" s="49" t="s">
        <v>79</v>
      </c>
      <c r="C78" s="10">
        <v>0</v>
      </c>
      <c r="D78" s="55">
        <v>0</v>
      </c>
      <c r="E78" s="43"/>
      <c r="F78" s="41">
        <f t="shared" si="3"/>
        <v>0</v>
      </c>
    </row>
    <row r="79" spans="1:6" ht="37.5" x14ac:dyDescent="0.25">
      <c r="A79" s="9">
        <v>566</v>
      </c>
      <c r="B79" s="49" t="s">
        <v>80</v>
      </c>
      <c r="C79" s="10">
        <v>0</v>
      </c>
      <c r="D79" s="55">
        <v>0</v>
      </c>
      <c r="E79" s="43"/>
      <c r="F79" s="41">
        <f t="shared" si="3"/>
        <v>0</v>
      </c>
    </row>
    <row r="80" spans="1:6" ht="18.75" x14ac:dyDescent="0.25">
      <c r="A80" s="9">
        <v>567</v>
      </c>
      <c r="B80" s="49" t="s">
        <v>81</v>
      </c>
      <c r="C80" s="10">
        <v>0</v>
      </c>
      <c r="D80" s="55">
        <v>0</v>
      </c>
      <c r="E80" s="43"/>
      <c r="F80" s="41">
        <f>C80+D80+E80</f>
        <v>0</v>
      </c>
    </row>
    <row r="81" spans="1:6" ht="18.75" x14ac:dyDescent="0.25">
      <c r="A81" s="9">
        <v>597</v>
      </c>
      <c r="B81" s="49" t="s">
        <v>82</v>
      </c>
      <c r="C81" s="10">
        <v>0</v>
      </c>
      <c r="D81" s="55"/>
      <c r="E81" s="43"/>
      <c r="F81" s="41">
        <f>C81+D81+E81</f>
        <v>0</v>
      </c>
    </row>
    <row r="82" spans="1:6" ht="19.5" thickBot="1" x14ac:dyDescent="0.3">
      <c r="A82" s="9"/>
      <c r="B82" s="50" t="s">
        <v>83</v>
      </c>
      <c r="C82" s="44">
        <f>SUM(C73:C81)</f>
        <v>0</v>
      </c>
      <c r="D82" s="56">
        <f t="shared" ref="D82:E82" si="4">SUM(D73:D81)</f>
        <v>0</v>
      </c>
      <c r="E82" s="44">
        <f t="shared" si="4"/>
        <v>0</v>
      </c>
      <c r="F82" s="46">
        <f t="shared" ref="F82:F83" si="5">C82+D82+E82</f>
        <v>0</v>
      </c>
    </row>
    <row r="83" spans="1:6" ht="18.75" x14ac:dyDescent="0.25">
      <c r="A83" s="11"/>
      <c r="B83" s="12"/>
      <c r="C83" s="13">
        <f>C82+C72+C37</f>
        <v>585062</v>
      </c>
      <c r="D83" s="13">
        <f>D82+D72+D37</f>
        <v>831278</v>
      </c>
      <c r="E83" s="13">
        <f>E82+E72+E37</f>
        <v>668000</v>
      </c>
      <c r="F83" s="2">
        <f t="shared" si="5"/>
        <v>2084340</v>
      </c>
    </row>
    <row r="84" spans="1:6" x14ac:dyDescent="0.25">
      <c r="A84" s="14"/>
      <c r="B84" s="14"/>
      <c r="C84" s="14"/>
      <c r="D84" s="14"/>
      <c r="E84" s="14"/>
      <c r="F84" s="14"/>
    </row>
    <row r="85" spans="1:6" x14ac:dyDescent="0.25">
      <c r="A85" s="72" t="s">
        <v>84</v>
      </c>
      <c r="B85" s="72"/>
      <c r="C85" s="72"/>
      <c r="D85" s="72"/>
      <c r="E85" s="72"/>
      <c r="F85" s="72"/>
    </row>
    <row r="86" spans="1:6" x14ac:dyDescent="0.25">
      <c r="A86" s="72"/>
      <c r="B86" s="72"/>
      <c r="C86" s="72"/>
      <c r="D86" s="72"/>
      <c r="E86" s="72"/>
      <c r="F86" s="72"/>
    </row>
    <row r="87" spans="1:6" ht="15.75" x14ac:dyDescent="0.25">
      <c r="A87" s="72"/>
      <c r="B87" s="72"/>
      <c r="C87" s="72"/>
      <c r="D87" s="72"/>
      <c r="E87" s="72"/>
      <c r="F87" s="72"/>
    </row>
    <row r="88" spans="1:6" ht="15.75" x14ac:dyDescent="0.25">
      <c r="A88" s="73"/>
      <c r="B88" s="73"/>
      <c r="C88" s="73"/>
      <c r="D88" s="73"/>
      <c r="E88" s="73"/>
      <c r="F88" s="73"/>
    </row>
    <row r="89" spans="1:6" x14ac:dyDescent="0.25">
      <c r="A89" s="14"/>
      <c r="B89" s="14"/>
      <c r="C89" s="14"/>
      <c r="D89" s="15"/>
      <c r="E89" s="15"/>
      <c r="F89" s="15"/>
    </row>
    <row r="90" spans="1:6" x14ac:dyDescent="0.25">
      <c r="A90" s="14"/>
      <c r="B90" s="66" t="s">
        <v>85</v>
      </c>
      <c r="C90" s="67"/>
      <c r="D90" s="16"/>
      <c r="E90" s="16"/>
      <c r="F90" s="16"/>
    </row>
    <row r="91" spans="1:6" x14ac:dyDescent="0.25">
      <c r="A91" s="14"/>
      <c r="B91" s="68" t="s">
        <v>95</v>
      </c>
      <c r="C91" s="69"/>
      <c r="D91" s="17"/>
      <c r="E91" s="17"/>
      <c r="F91" s="17"/>
    </row>
    <row r="92" spans="1:6" x14ac:dyDescent="0.25">
      <c r="A92" s="14"/>
      <c r="B92" s="62" t="s">
        <v>96</v>
      </c>
      <c r="C92" s="63"/>
      <c r="D92" s="20"/>
      <c r="E92" s="20"/>
      <c r="F92" s="20"/>
    </row>
    <row r="93" spans="1:6" x14ac:dyDescent="0.25">
      <c r="A93" s="14"/>
      <c r="B93" s="18" t="s">
        <v>97</v>
      </c>
      <c r="C93" s="19"/>
      <c r="D93" s="20"/>
      <c r="E93" s="20"/>
      <c r="F93" s="20"/>
    </row>
    <row r="94" spans="1:6" x14ac:dyDescent="0.25">
      <c r="A94" s="14"/>
      <c r="B94" s="64"/>
      <c r="C94" s="65"/>
      <c r="D94" s="17"/>
      <c r="E94" s="17"/>
      <c r="F94" s="17"/>
    </row>
    <row r="95" spans="1:6" x14ac:dyDescent="0.25">
      <c r="A95" s="14"/>
      <c r="B95" s="14"/>
      <c r="C95" s="14"/>
      <c r="D95" s="15"/>
      <c r="E95" s="15"/>
      <c r="F95" s="15"/>
    </row>
    <row r="96" spans="1:6" x14ac:dyDescent="0.25">
      <c r="A96" s="14"/>
      <c r="D96" s="21"/>
      <c r="E96" s="21"/>
      <c r="F96" s="21"/>
    </row>
    <row r="97" spans="2:6" x14ac:dyDescent="0.25">
      <c r="B97" s="66" t="s">
        <v>86</v>
      </c>
      <c r="C97" s="67"/>
      <c r="D97" s="16"/>
      <c r="E97" s="16"/>
      <c r="F97" s="16"/>
    </row>
    <row r="98" spans="2:6" x14ac:dyDescent="0.25">
      <c r="B98" s="68" t="s">
        <v>87</v>
      </c>
      <c r="C98" s="69"/>
      <c r="D98" s="17"/>
      <c r="E98" s="17"/>
      <c r="F98" s="17"/>
    </row>
    <row r="99" spans="2:6" x14ac:dyDescent="0.25">
      <c r="B99" s="62" t="s">
        <v>88</v>
      </c>
      <c r="C99" s="63"/>
      <c r="D99" s="20"/>
      <c r="E99" s="20"/>
      <c r="F99" s="20"/>
    </row>
    <row r="100" spans="2:6" x14ac:dyDescent="0.25">
      <c r="B100" s="64" t="s">
        <v>89</v>
      </c>
      <c r="C100" s="65"/>
      <c r="D100" s="17"/>
      <c r="E100" s="17"/>
      <c r="F100" s="17"/>
    </row>
    <row r="105" spans="2:6" ht="19.5" x14ac:dyDescent="0.3">
      <c r="B105" s="22"/>
      <c r="C105" s="22"/>
      <c r="D105" s="22"/>
      <c r="E105" s="22"/>
      <c r="F105" s="22"/>
    </row>
    <row r="106" spans="2:6" ht="19.5" x14ac:dyDescent="0.3">
      <c r="B106" s="23"/>
      <c r="C106" s="24"/>
      <c r="D106" s="24"/>
      <c r="E106" s="24"/>
      <c r="F106" s="25"/>
    </row>
    <row r="107" spans="2:6" ht="19.5" x14ac:dyDescent="0.3">
      <c r="B107" s="23"/>
      <c r="C107" s="24"/>
      <c r="D107" s="24"/>
      <c r="E107" s="24"/>
      <c r="F107" s="25"/>
    </row>
    <row r="108" spans="2:6" ht="19.5" x14ac:dyDescent="0.3">
      <c r="B108" s="23"/>
      <c r="C108" s="26"/>
      <c r="D108" s="26"/>
      <c r="E108" s="26"/>
      <c r="F108" s="26"/>
    </row>
    <row r="111" spans="2:6" ht="18.75" x14ac:dyDescent="0.3">
      <c r="B111" s="61"/>
      <c r="C111" s="61"/>
      <c r="D111" s="61"/>
      <c r="E111" s="61"/>
      <c r="F111" s="61"/>
    </row>
    <row r="112" spans="2:6" ht="18.75" x14ac:dyDescent="0.3">
      <c r="B112" s="27"/>
      <c r="C112" s="27"/>
      <c r="D112" s="27"/>
      <c r="E112" s="27"/>
      <c r="F112" s="27"/>
    </row>
    <row r="113" spans="2:6" ht="18.75" x14ac:dyDescent="0.3">
      <c r="B113" s="28"/>
      <c r="C113" s="29"/>
      <c r="D113" s="28"/>
      <c r="E113" s="28"/>
      <c r="F113" s="28"/>
    </row>
    <row r="114" spans="2:6" ht="18.75" x14ac:dyDescent="0.3">
      <c r="B114" s="27"/>
      <c r="C114" s="27"/>
      <c r="D114" s="27"/>
      <c r="E114" s="27"/>
      <c r="F114" s="27"/>
    </row>
    <row r="115" spans="2:6" ht="18.75" x14ac:dyDescent="0.3">
      <c r="B115" s="28"/>
      <c r="C115" s="29"/>
      <c r="D115" s="28"/>
      <c r="E115" s="28"/>
      <c r="F115" s="28"/>
    </row>
    <row r="116" spans="2:6" ht="18.75" x14ac:dyDescent="0.3">
      <c r="B116" s="27"/>
      <c r="C116" s="27"/>
      <c r="D116" s="27"/>
      <c r="E116" s="27"/>
      <c r="F116" s="27"/>
    </row>
    <row r="117" spans="2:6" ht="18.75" x14ac:dyDescent="0.3">
      <c r="B117" s="28"/>
      <c r="C117" s="29"/>
      <c r="D117" s="28"/>
      <c r="E117" s="28"/>
      <c r="F117" s="28"/>
    </row>
    <row r="118" spans="2:6" ht="18.75" x14ac:dyDescent="0.3">
      <c r="B118" s="27"/>
      <c r="C118" s="27"/>
      <c r="D118" s="27"/>
      <c r="E118" s="27"/>
      <c r="F118" s="27"/>
    </row>
    <row r="119" spans="2:6" ht="18.75" x14ac:dyDescent="0.3">
      <c r="B119" s="28"/>
      <c r="C119" s="29"/>
      <c r="D119" s="28"/>
      <c r="E119" s="28"/>
      <c r="F119" s="28"/>
    </row>
    <row r="120" spans="2:6" ht="18.75" x14ac:dyDescent="0.3">
      <c r="B120" s="27"/>
      <c r="C120" s="27"/>
      <c r="D120" s="27"/>
      <c r="E120" s="27"/>
      <c r="F120" s="27"/>
    </row>
    <row r="121" spans="2:6" ht="18.75" x14ac:dyDescent="0.3">
      <c r="B121" s="28"/>
      <c r="C121" s="29"/>
      <c r="D121" s="28"/>
      <c r="E121" s="28"/>
      <c r="F121" s="28"/>
    </row>
    <row r="122" spans="2:6" ht="18.75" x14ac:dyDescent="0.3">
      <c r="B122" s="27"/>
      <c r="C122" s="27"/>
      <c r="D122" s="27"/>
      <c r="E122" s="27"/>
      <c r="F122" s="27"/>
    </row>
    <row r="125" spans="2:6" ht="21" x14ac:dyDescent="0.35">
      <c r="B125" s="30"/>
      <c r="C125" s="31"/>
    </row>
  </sheetData>
  <mergeCells count="21">
    <mergeCell ref="B91:C91"/>
    <mergeCell ref="A1:F1"/>
    <mergeCell ref="A2:F2"/>
    <mergeCell ref="A3:F3"/>
    <mergeCell ref="A4:A5"/>
    <mergeCell ref="B4:B5"/>
    <mergeCell ref="C4:C5"/>
    <mergeCell ref="D4:D5"/>
    <mergeCell ref="E4:E5"/>
    <mergeCell ref="F4:F5"/>
    <mergeCell ref="A85:F86"/>
    <mergeCell ref="A87:F87"/>
    <mergeCell ref="A88:F88"/>
    <mergeCell ref="B90:C90"/>
    <mergeCell ref="B111:F111"/>
    <mergeCell ref="B92:C92"/>
    <mergeCell ref="B94:C94"/>
    <mergeCell ref="B97:C97"/>
    <mergeCell ref="B98:C98"/>
    <mergeCell ref="B99:C99"/>
    <mergeCell ref="B100:C10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21EA-E32B-4AAD-BB0B-D61F51DF8A92}">
  <dimension ref="B4:E14"/>
  <sheetViews>
    <sheetView workbookViewId="0">
      <selection activeCell="E13" sqref="E13"/>
    </sheetView>
  </sheetViews>
  <sheetFormatPr baseColWidth="10" defaultRowHeight="15" x14ac:dyDescent="0.25"/>
  <cols>
    <col min="4" max="5" width="13.140625" bestFit="1" customWidth="1"/>
  </cols>
  <sheetData>
    <row r="4" spans="2:5" x14ac:dyDescent="0.25">
      <c r="B4" s="34"/>
      <c r="C4" s="34">
        <v>2000</v>
      </c>
      <c r="D4" s="35">
        <v>3000</v>
      </c>
      <c r="E4" s="36" t="s">
        <v>90</v>
      </c>
    </row>
    <row r="5" spans="2:5" x14ac:dyDescent="0.25">
      <c r="B5" s="34" t="s">
        <v>91</v>
      </c>
      <c r="C5" s="37">
        <v>177000</v>
      </c>
      <c r="D5" s="37">
        <v>654278</v>
      </c>
      <c r="E5" s="38">
        <f>C5+D5</f>
        <v>831278</v>
      </c>
    </row>
    <row r="6" spans="2:5" x14ac:dyDescent="0.25">
      <c r="B6" s="34" t="s">
        <v>92</v>
      </c>
      <c r="C6" s="37">
        <f>63000-25000-3000-7000-10000</f>
        <v>18000</v>
      </c>
      <c r="D6" s="37">
        <f>798923-213861-18000</f>
        <v>567062</v>
      </c>
      <c r="E6" s="38">
        <f>C6+D6</f>
        <v>585062</v>
      </c>
    </row>
    <row r="7" spans="2:5" x14ac:dyDescent="0.25">
      <c r="B7" s="34" t="s">
        <v>93</v>
      </c>
      <c r="C7" s="37"/>
      <c r="D7" s="37">
        <f>583000+85000</f>
        <v>668000</v>
      </c>
      <c r="E7" s="38">
        <f>C7+D7</f>
        <v>668000</v>
      </c>
    </row>
    <row r="8" spans="2:5" x14ac:dyDescent="0.25">
      <c r="C8" s="32">
        <f>C5+C6</f>
        <v>195000</v>
      </c>
      <c r="D8" s="33">
        <f>D5+D6+D7</f>
        <v>1889340</v>
      </c>
      <c r="E8" s="32">
        <f>C8+D8</f>
        <v>2084340</v>
      </c>
    </row>
    <row r="12" spans="2:5" x14ac:dyDescent="0.25">
      <c r="D12" s="32">
        <f>Hoja1!C72</f>
        <v>567062</v>
      </c>
      <c r="E12" s="32">
        <f>D6-D12</f>
        <v>0</v>
      </c>
    </row>
    <row r="13" spans="2:5" x14ac:dyDescent="0.25">
      <c r="D13" s="32">
        <f>Hoja1!D72</f>
        <v>654278</v>
      </c>
      <c r="E13" s="32">
        <f>D5-D13</f>
        <v>0</v>
      </c>
    </row>
    <row r="14" spans="2:5" x14ac:dyDescent="0.25">
      <c r="D14" s="32">
        <f>Hoja1!E72</f>
        <v>668000</v>
      </c>
      <c r="E14" s="32">
        <f>D7-D14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Serrano Quezada</dc:creator>
  <cp:lastModifiedBy>Jorge Luis Serrano Quezada</cp:lastModifiedBy>
  <dcterms:created xsi:type="dcterms:W3CDTF">2023-01-30T01:42:33Z</dcterms:created>
  <dcterms:modified xsi:type="dcterms:W3CDTF">2023-01-30T14:51:15Z</dcterms:modified>
</cp:coreProperties>
</file>