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FAFEF 2020\caed_secope\OBRAS FAFEF\PTAR CANELAS\"/>
    </mc:Choice>
  </mc:AlternateContent>
  <bookViews>
    <workbookView xWindow="0" yWindow="0" windowWidth="28800" windowHeight="12435" tabRatio="597" firstSheet="1" activeTab="1"/>
  </bookViews>
  <sheets>
    <sheet name="GENRDS" sheetId="30" state="hidden" r:id="rId1"/>
    <sheet name="PRESUPUESTO" sheetId="34" r:id="rId2"/>
    <sheet name="Hoja1" sheetId="35" r:id="rId3"/>
  </sheets>
  <externalReferences>
    <externalReference r:id="rId4"/>
  </externalReferences>
  <definedNames>
    <definedName name="\a">#REF!</definedName>
    <definedName name="\A_">#REF!</definedName>
    <definedName name="\z">#REF!</definedName>
    <definedName name="A_impresión_IM">#REF!</definedName>
    <definedName name="ALT">#REF!</definedName>
    <definedName name="CASETA">#REF!</definedName>
    <definedName name="Catálogo">#REF!</definedName>
    <definedName name="CERCO">#REF!</definedName>
    <definedName name="D">#N/A</definedName>
    <definedName name="DESCARGA">#N/A</definedName>
    <definedName name="ELECTRIF">#N/A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>#REF!</definedName>
    <definedName name="N">#N/A</definedName>
    <definedName name="T">#N/A</definedName>
    <definedName name="TANQUE1">#REF!</definedName>
    <definedName name="TANQUE2">#REF!</definedName>
    <definedName name="TODO">#N/A</definedName>
    <definedName name="TOTAL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B28" i="35" l="1"/>
  <c r="B26" i="35"/>
  <c r="B24" i="35"/>
  <c r="B22" i="35"/>
  <c r="B20" i="35"/>
  <c r="Q29" i="35" l="1"/>
  <c r="R29" i="35" l="1"/>
  <c r="S29" i="35" s="1"/>
  <c r="T29" i="35" s="1"/>
  <c r="Q33" i="35" s="1"/>
  <c r="U28" i="35" l="1"/>
  <c r="K25" i="35" l="1"/>
  <c r="L25" i="35" l="1"/>
  <c r="M25" i="35" s="1"/>
  <c r="N25" i="35" s="1"/>
  <c r="O25" i="35" s="1"/>
  <c r="P25" i="35" s="1"/>
  <c r="U24" i="35" l="1"/>
  <c r="B18" i="35" l="1"/>
  <c r="C12" i="35" l="1"/>
  <c r="C11" i="35"/>
  <c r="G9" i="35"/>
  <c r="B16" i="35" l="1"/>
  <c r="A18" i="35"/>
  <c r="A20" i="35" s="1"/>
  <c r="A22" i="35" s="1"/>
  <c r="A24" i="35" s="1"/>
  <c r="A26" i="35" s="1"/>
  <c r="A28" i="35" s="1"/>
  <c r="F19" i="35" l="1"/>
  <c r="G19" i="35" s="1"/>
  <c r="O27" i="35"/>
  <c r="U26" i="35" l="1"/>
  <c r="M33" i="35"/>
  <c r="U18" i="35"/>
  <c r="E17" i="35" l="1"/>
  <c r="U16" i="35" s="1"/>
  <c r="H21" i="35" l="1"/>
  <c r="I21" i="35" l="1"/>
  <c r="U20" i="35" s="1"/>
  <c r="I23" i="35"/>
  <c r="B17" i="30"/>
  <c r="B16" i="30"/>
  <c r="B5" i="30"/>
  <c r="B12" i="30" s="1"/>
  <c r="B14" i="30"/>
  <c r="B26" i="30"/>
  <c r="B27" i="30" s="1"/>
  <c r="B13" i="30"/>
  <c r="J23" i="35" l="1"/>
  <c r="U22" i="35" s="1"/>
  <c r="B15" i="30"/>
  <c r="I33" i="35" l="1"/>
  <c r="I35" i="35" l="1"/>
  <c r="M35" i="35"/>
  <c r="E33" i="35" l="1"/>
  <c r="E34" i="35" s="1"/>
  <c r="I34" i="35" s="1"/>
  <c r="M34" i="35" s="1"/>
  <c r="U34" i="35" s="1"/>
  <c r="W33" i="35"/>
  <c r="U33" i="35"/>
  <c r="U35" i="35" s="1"/>
  <c r="E35" i="35" l="1"/>
  <c r="E36" i="35" s="1"/>
  <c r="I36" i="35" s="1"/>
  <c r="M36" i="35" s="1"/>
  <c r="U36" i="35" s="1"/>
</calcChain>
</file>

<file path=xl/sharedStrings.xml><?xml version="1.0" encoding="utf-8"?>
<sst xmlns="http://schemas.openxmlformats.org/spreadsheetml/2006/main" count="398" uniqueCount="225">
  <si>
    <t>IMPERMEABILIZACIONES CON TODOS LOS MATERIALES Y MANO DE OBRA</t>
  </si>
  <si>
    <t>CLAVE</t>
  </si>
  <si>
    <t>UNIDAD</t>
  </si>
  <si>
    <t>MANO DE OBRA</t>
  </si>
  <si>
    <t>MATERIALES</t>
  </si>
  <si>
    <t xml:space="preserve">SUMINISTRO Y COLOCACION DE PINTURA… </t>
  </si>
  <si>
    <t>VINILICA EN INTERIORES Y EXTERIORES (TRES MANOS).</t>
  </si>
  <si>
    <t>SALIDA P/CENTRO DE LUZ O CONTACTO CON SALIDA, TUBERIA POLIDUCTO 3/4" DE DIAMETRO.</t>
  </si>
  <si>
    <t>SECCIÓN DE CONDUCCIÓN</t>
  </si>
  <si>
    <t>DATOS</t>
  </si>
  <si>
    <t>Diámetro de Tubería</t>
  </si>
  <si>
    <t>cm</t>
  </si>
  <si>
    <t>ancho de Zanja</t>
  </si>
  <si>
    <t>Profundidad de Excavación</t>
  </si>
  <si>
    <t>Altura Plantilla</t>
  </si>
  <si>
    <t>Relleno Apizonado</t>
  </si>
  <si>
    <t>Longitud de Zanja</t>
  </si>
  <si>
    <t xml:space="preserve">m </t>
  </si>
  <si>
    <t>VOLÚMENES</t>
  </si>
  <si>
    <t>Excavación</t>
  </si>
  <si>
    <t>m3</t>
  </si>
  <si>
    <t>Plantilla</t>
  </si>
  <si>
    <r>
      <t>m</t>
    </r>
    <r>
      <rPr>
        <vertAlign val="superscript"/>
        <sz val="10"/>
        <color indexed="18"/>
        <rFont val="Arial"/>
        <family val="2"/>
      </rPr>
      <t>2</t>
    </r>
  </si>
  <si>
    <t>Volúmen Tubería</t>
  </si>
  <si>
    <t>Volúmen de Relleno Apizonado</t>
  </si>
  <si>
    <t>ZANJA PARA ELECTRIFICACIÓN</t>
  </si>
  <si>
    <t>Long. Al pivote central</t>
  </si>
  <si>
    <t>m</t>
  </si>
  <si>
    <t>Area de limpieza y trazo</t>
  </si>
  <si>
    <r>
      <t>m</t>
    </r>
    <r>
      <rPr>
        <vertAlign val="superscript"/>
        <sz val="10"/>
        <color indexed="18"/>
        <rFont val="Arial"/>
        <family val="2"/>
      </rPr>
      <t>3</t>
    </r>
    <r>
      <rPr>
        <sz val="10"/>
        <rFont val="Arial"/>
        <family val="2"/>
      </rPr>
      <t/>
    </r>
  </si>
  <si>
    <t>Relleno a volteo</t>
  </si>
  <si>
    <t>Volúmen de Relleno a volteo</t>
  </si>
  <si>
    <t>LIMPIEZA Y TRAZO EN EL ÁREA DE TRABAJO</t>
  </si>
  <si>
    <t>SUMINISTRO E INSTALACION DE TAPA TIPO CISTERNA DE 60X60 DIAMANTADA, CON MARCO A BASE DE ANGULO DE 1 1/4" X 1 1/4"  X 1/4" DE ESPESOR DE LAMINA CALIBRE # 10, INCLUYE PINTURAS EN AMBAS CARAS Y PORTA CANDADOS.</t>
  </si>
  <si>
    <t>MUNICIPIO:</t>
  </si>
  <si>
    <t>LOCALIDAD:</t>
  </si>
  <si>
    <t>LIMPIEZA Y TRAZO EN EL AREA DE TRABAJO</t>
  </si>
  <si>
    <t xml:space="preserve">APLANADOS Y EMBOQUILLADOS, CON TODOS LOS MATERIALES Y MANO DE OBRA. INCLUYE OBTENCION, CRIBADO DE ARENA, DESCARGA, ALMACENAMIENTO DEL CEMENTO Y CALHIDRA, FABRICACION DE MORTERO, COLOCACION DEL APLANADO Y TERMINADO DE LA SUPERFICIE… </t>
  </si>
  <si>
    <t>APLANADO CON MORTERO CEMENTO-ARENA 1:5 DE 1.50 CM DE ESPESOR.</t>
  </si>
  <si>
    <t>DE HERRERIA ESTRUCTURAL, PERFILES Z, T Y L TAMBOR</t>
  </si>
  <si>
    <t>ESMALTE EN HERRERIA.</t>
  </si>
  <si>
    <t>PISOS, LAMBRINES Y ZOCLOS, CON TODOS LOS MATERIALES Y MANO DE OBRA, OBTENCION Y CERNIDO DE ARENA, DESCARGA Y ALMACENAJE DEL CEMENTO, FABRICACION DEL MORTERO. COLOCACION DEL PISO, LAMBRINES O VAGUETAS.</t>
  </si>
  <si>
    <t>PISO DE CONCRETO SIMPLE DE 8 CM DE ESPESOR TOTAL.</t>
  </si>
  <si>
    <t>SUB-TOTAL</t>
  </si>
  <si>
    <t>FABRICACION Y COLADO DE CONCRETO SIMPLE, VIBRADO Y CURADO CON MEBRANA.  INCLUYE OBTENCION DE ARENAS, GRAVAS, CRIBADO, DESCARGA, ALMACENAMIENTO DEL CEMENTO, FABRICACION DEL CONCRETO Y COLOCACION.</t>
  </si>
  <si>
    <t>DE F'C=150 KG/CM2</t>
  </si>
  <si>
    <t xml:space="preserve">CERCO DE PROTECCION </t>
  </si>
  <si>
    <t>CASETA DE CLORACION</t>
  </si>
  <si>
    <t>SUMINISTRO E INSTALACION DE PUERTAS, INCLUYE MATERIALES EN OBRA, MANIOBRAS LOCALES, HABILITACION INCLUYENDO SOLDADURA, BISAGRAS, PINTURA ANTICORROSIVA, INSTALACION Y AMACICE CON MORTERO NECESARIO.</t>
  </si>
  <si>
    <t>SUMINISTRO E INSTALACION DE ACOMETIDA INCLUYE EL MATERIAL, MANO DE OBRA Y HERRAMIENTA NECESARIA PARA SU CORRECTA INSTALACION Y FUNCIONAMIENTO</t>
  </si>
  <si>
    <t>PZA</t>
  </si>
  <si>
    <t>ESPADAS GALVANIZADAS PARA RECIBIR TRES HILOS DE ALMBRE DE PUAS</t>
  </si>
  <si>
    <t>ALAMBRE DE PUAS CALIBRE 12 1/2 CON 4 PUAS CADA 76 MM. INCLUYE: COLOCACION.</t>
  </si>
  <si>
    <t>M2</t>
  </si>
  <si>
    <t>P.G.</t>
  </si>
  <si>
    <t xml:space="preserve">EQUIPO DE BOMBEO </t>
  </si>
  <si>
    <t>C O N C E P T O</t>
  </si>
  <si>
    <t>CANTIDAD</t>
  </si>
  <si>
    <t>PRECIO UNITARIO</t>
  </si>
  <si>
    <t>IMPORTE</t>
  </si>
  <si>
    <t>HOJA:</t>
  </si>
  <si>
    <t>DE:</t>
  </si>
  <si>
    <t>CONTRATO:</t>
  </si>
  <si>
    <t>FECHA DE ELABORACION</t>
  </si>
  <si>
    <t>PROGRAMA:</t>
  </si>
  <si>
    <t>DIA</t>
  </si>
  <si>
    <t>MES</t>
  </si>
  <si>
    <t>AÑO</t>
  </si>
  <si>
    <t>TIPO DE PROYECTO:</t>
  </si>
  <si>
    <t>NOMBRE DE LA OBRA:</t>
  </si>
  <si>
    <t>ESTADO:</t>
  </si>
  <si>
    <t>010 DURANGO</t>
  </si>
  <si>
    <t>F.I. PROG.:</t>
  </si>
  <si>
    <t>F.T.PROG.:</t>
  </si>
  <si>
    <t>F.I.REAL:</t>
  </si>
  <si>
    <t>F.T.REAL:</t>
  </si>
  <si>
    <t>No.</t>
  </si>
  <si>
    <t>CONCEPTOS</t>
  </si>
  <si>
    <t>TOTAL</t>
  </si>
  <si>
    <t>SEMANAS</t>
  </si>
  <si>
    <t>PROGRAMA</t>
  </si>
  <si>
    <t>IMPORT. MENS.</t>
  </si>
  <si>
    <t>SUMA</t>
  </si>
  <si>
    <t>ACUMULADO</t>
  </si>
  <si>
    <t>PORCENTAJE</t>
  </si>
  <si>
    <t>PORC. ACUM.</t>
  </si>
  <si>
    <t>OBSERVACIONES</t>
  </si>
  <si>
    <t>ESTA HOJA</t>
  </si>
  <si>
    <t xml:space="preserve">OBRA: </t>
  </si>
  <si>
    <t>P.G</t>
  </si>
  <si>
    <t>ML</t>
  </si>
  <si>
    <t>MAMPOSTERIA DE PIEDRA, CON PARAMENTOS,ROSTREADOS, JUNTEADOS CON....</t>
  </si>
  <si>
    <t>MUROS DE TABIQUE ROJO RECOCIDO, HASTA6.0 M. DE ALTURA, JUNTEADO CON MORTERO,CEMENTO-ARENA 1:5....</t>
  </si>
  <si>
    <t>CIMBRA  DE  MADERA  PARA  ACABADOS  NO APARENTES EN.....</t>
  </si>
  <si>
    <t>M3</t>
  </si>
  <si>
    <t>KG</t>
  </si>
  <si>
    <t>DESMONTE, DESENRAICE, DESYERBE Y LIMPIA DE TERRENO P/PROPOSITOS DE CONSTRUCCION EN VEGETACION TIPO.......</t>
  </si>
  <si>
    <t>HA</t>
  </si>
  <si>
    <t>EXCAVACION CON EQUIPO PARA ZANJAS EN CUALQUIER MATERIAL EXCEPTO ROCA, EN SECO....</t>
  </si>
  <si>
    <t xml:space="preserve"> (ARMEX 20X15)</t>
  </si>
  <si>
    <t>SUMINISTRO Y COLOCACION DE PUERTA DE MALLA CON DOS HOJAS DE 1.5 M. CADA UNA</t>
  </si>
  <si>
    <t>REPISONES , POSTES GALVANIZADOS Y ALAMBRADOS, CON TODOS LOS MATERIALES Y MANO DE OBRA.  INCLUYE EXTRACCIÓN DE ARENA, GRAVA, ACARREO, DESCARGA, ALMACENAJE DEL CEMENTO (DE LA BODEGA A LA OBRA), FABRICACIÓN, COLOCACIÓN DEL CONCRETO, SUMINISTRO, HABILITADO Y COLOCACIÓN DEL ACERO, CIMBRA Y DESCIMBRA.</t>
  </si>
  <si>
    <t>S-ACOM.</t>
  </si>
  <si>
    <t>TAP.-CIS.</t>
  </si>
  <si>
    <t>IVA</t>
  </si>
  <si>
    <t>TOTAL SIN IVA</t>
  </si>
  <si>
    <t>REHABILITACION PLANTA DE TRATAMIENTO DE AGUAS RESIDUALES CANELAS</t>
  </si>
  <si>
    <t>CANELAS</t>
  </si>
  <si>
    <t>DESMONTE, DESENRAICE, DESYERBE Y LIMPIA DE  TERRENO P/PROPÓSITOS DE CONSTRUCCIÓN EN VEGETACIÓN TIPO…</t>
  </si>
  <si>
    <t>H</t>
  </si>
  <si>
    <t>S/C.-01</t>
  </si>
  <si>
    <t>SUMINISTRO E INSTALACION DE REJILLA SOLERA DE 1/2" X 1/4" SEPARACION 1" . EN DESARENADOR EXISTENTE INCLUYE : TODO LO NECESARIO PARA SU CORRECTA EJECUCION</t>
  </si>
  <si>
    <t>TRABAJOS DE PINTURA ESMALTE A DOS MANOS EN COMPUERTAS  EXISTENTES DEL TRATAMIENTRO PRELIMINAR</t>
  </si>
  <si>
    <t>REHABILITACION EN PLANTA (PTAR)</t>
  </si>
  <si>
    <t>BOMBEO DE ACHIQUE CON BOMBA AUTOCEBANTE, PROPIEDAD DEL CONTRATISTA, DE…</t>
  </si>
  <si>
    <t>S/C.-04</t>
  </si>
  <si>
    <t>PZA.</t>
  </si>
  <si>
    <t>REHABILITACION EN PELDAÑOS DE ACCESO EN CARCAMO. INCLUYE: LIMPIEZA, LIJADO, ASI COMO PINTURA ANTI CORROSIVA.</t>
  </si>
  <si>
    <t>ESMALTE EN HERRERIA (TUBERIA).</t>
  </si>
  <si>
    <t>VINÍLICA EN INTERIORES Y EXTERIORES, (TRES MANOS). EN AREA PERIMETRAL, SOLO MUROS EXTERIORES DE LA PLANTA.</t>
  </si>
  <si>
    <t>SUMINISTRO E INSTALACIÓN DE IMPERMEBILIZANTE EN ALGUNOS MUROS.  INCLUYE MATERIALES,Y MANO DE OBRA.</t>
  </si>
  <si>
    <t>EQ.-BOM.1</t>
  </si>
  <si>
    <t>EQ.-BOM.2</t>
  </si>
  <si>
    <t>POSTE GALVANIZADO 2.50 M ALTURA LIBRE, 2 1/2" DE DIÁMETRO CEDULA 40, INC. ACCESORIOS, ASÍ COMO EXC. RELLENO Y CONCRETO.</t>
  </si>
  <si>
    <t>S/C-10</t>
  </si>
  <si>
    <t>ESCALERA DE CONCRETO  EN ENTRADA DEL CERCO DE PROTECCION</t>
  </si>
  <si>
    <t>MATERIALES Y MANO DE OBRA</t>
  </si>
  <si>
    <t xml:space="preserve">IMPERMEABILIZACIÓN DE AZOTEAS A BASE DE 'SELLADOR E IMPRIMADOR, 2 CAPAS REVEST. </t>
  </si>
  <si>
    <t>CONSTRUCCION DE BASE DE CONCRETO ARMADO .40 M.X.40 M. X.10 M. DE ESPESOR.INCLUYE EL MATERIAL, MANO DE OBRA Y HERRAMIENTA NECESARIA PARA SU CORRECTA INSTALACION.</t>
  </si>
  <si>
    <t>TRABAJOS DE PINTURA VINILICA A DOS MANOS EN  TRATAMIENTRO PRELIMINAR INCLUYE: MATERIAL Y MANO DE OBRA.</t>
  </si>
  <si>
    <t>SOPLADOR REGENERATIVO DE 2.30 HP. 1.0 FASE, VOLTAJE 200-230, TAMAÑO DE ENTRADA 1-1/2" (H) NPT INCLUYE: EQUIPO Y ACCESORIOS PARA SU CORRECTA EJECUCION.</t>
  </si>
  <si>
    <t>S/C.-14</t>
  </si>
  <si>
    <t>LOTE</t>
  </si>
  <si>
    <t xml:space="preserve"> REHABILITACION DEL SISTEMA ELECTROMECANICO</t>
  </si>
  <si>
    <t xml:space="preserve">Acometida en baja tensión 
3F-4H 220/127 V 60HZ 
Con base soquet para equipo de medición 7x100 AMP, interruptor termomagnetico principal 
3x70 AMP en gabinete a prueba de intemperie. 
</t>
  </si>
  <si>
    <t>Circuito alimentador desde acometida principal hasta tablero de control eléctrico. Incluye 3 estructuras de madera, herrajes, cable XLPE 3+1 calibre 4 AWG hasta una distancia de 100.00 mts.</t>
  </si>
  <si>
    <t xml:space="preserve">Tablero de control para arranque y paro de equipos electromecánicos de planta de tratamiento incluye
arrancadores para bomba de lodos, agitador y sopladores, así como plc de control para automático/manual de planta y funcionamiento de válvulas solenoides, luces piloto y selector manual automático para cada arrancador.
</t>
  </si>
  <si>
    <t>Válvula SOLENOIDE 1" 120 VCA</t>
  </si>
  <si>
    <t>Instalación eléctrica en caseta de cloraciones que incluye dos salidas para tomacorriente 127 V dos salidas para iluminación.</t>
  </si>
  <si>
    <t>Canalización y cableado eléctrico desde tablero de control hasta los equipos, a base de tubería conduit de pared gruesa galvanizada y cable de cobre de diferentes calibres de acuerdo a la capacidad de carga eléctrica.</t>
  </si>
  <si>
    <t>SUPERVISIÓN Y ARRANQUE DEL SISTEMA. INCLUYE: , REALIZACIÓN DE PRUEBAS HIDRÁULICAS, ESTABILIZACIÓN DEL SISTEMA BIOLÓGICO, (SEGUIMIENTO DE CIERTOS PARÁMETROS POR UN PERIODO APROXIMADO DE 30 DIAS)</t>
  </si>
  <si>
    <t>S/C.-15</t>
  </si>
  <si>
    <t>SUPERVISION Y ARRANQUE DEL SISTEMA</t>
  </si>
  <si>
    <t>REHABILITACION DE DOS PLACAS DE SOLERA EN LA SALIDA PARA LAS BOMBAS EN CARCAMO. INCLUYE: LIMPIEZA Y PINTURA ASI COMO TODO LO NECESARIO PARA SU CORRECTA EJECUCION.</t>
  </si>
  <si>
    <t xml:space="preserve">LECHO  SECADO DE 4.0 M. DE LARGO X 2.0 M. DE ANCHO X .30 M. DE ALTO. </t>
  </si>
  <si>
    <t>MONTES DE REGIONES ÁRIDAS O SEMIÁRIDAS.</t>
  </si>
  <si>
    <t>EN DALAS, CASTILLOS Y CERRAMIENTOS.</t>
  </si>
  <si>
    <t>TERRAPLÉN COMPACTADO AL 85% PROCTOR CON 'MATERIAL PRODUCTO DE EXCAVACIÓN.</t>
  </si>
  <si>
    <t>CONSTRUCCION DE MAMPARA MEDIDAS DE 1.3 M. DE ANCHO POR 2.10 M. DE ALTO, EN CASETA DE CLORACION, INCLUYE: MATERIAL Y MANO DE OBRA. ASI COMO   TODO LO NECESARIO PARA SU CORRECTA EJECUCION.</t>
  </si>
  <si>
    <t>TRABAJOS DE IMPERMEABILIZACION EN  AREA DE AZOTEA EN CASETA EXISTENTE CON  4 M2. DE CONSTRUCCION.</t>
  </si>
  <si>
    <t>TRABAJOS DE  ADECUACION EN EL SISTEMA DE TRATAMIENTO PRELIMINAR EN ACCESOS.</t>
  </si>
  <si>
    <t>TRABAJOS DE SOLDADURA EN COMPUERTAS DEL TRATAMIENTO PRELIMINAR, CON  PLACAS DE ACERO DE 3/16", EN MARCOS DE COMPUERTAS. INCLUYE MATERIALES Y MANO DE OBRA.</t>
  </si>
  <si>
    <t>COLOCACION DE REGLILLA , MEDIDOR DE CARGA HIDRAULICA PARA AFORO.</t>
  </si>
  <si>
    <t>TRABAJOS DE PREPACION PARA PINTURA ESMALTE . INCLUYE : LIMPIEZA, RETIRO DE OXIDO, APLICACIÓN DE PINTURA CORROSIVA ASI COMO TODO LO NECESARIO PARA SU CORRECTA EJECUCION.</t>
  </si>
  <si>
    <t>S/C.-02</t>
  </si>
  <si>
    <t>S/C.-03</t>
  </si>
  <si>
    <t>S/C-05</t>
  </si>
  <si>
    <t>S/C-06</t>
  </si>
  <si>
    <t>S/C.-07</t>
  </si>
  <si>
    <t>S/C.-08</t>
  </si>
  <si>
    <t>S/C.-09</t>
  </si>
  <si>
    <t>S/C-11</t>
  </si>
  <si>
    <t>S/C-12</t>
  </si>
  <si>
    <t>.08</t>
  </si>
  <si>
    <t>A002 00</t>
  </si>
  <si>
    <t>A002 0B</t>
  </si>
  <si>
    <t>G004 00</t>
  </si>
  <si>
    <t>A140 00</t>
  </si>
  <si>
    <t>A140 0B</t>
  </si>
  <si>
    <t>G004 0A</t>
  </si>
  <si>
    <t>G004 0C</t>
  </si>
  <si>
    <t>A100 00</t>
  </si>
  <si>
    <t>A100 0B</t>
  </si>
  <si>
    <t>D080 00</t>
  </si>
  <si>
    <t>D080 0B</t>
  </si>
  <si>
    <t>D030 00</t>
  </si>
  <si>
    <t>D030 0D</t>
  </si>
  <si>
    <t>D090 0A</t>
  </si>
  <si>
    <t>A005 00</t>
  </si>
  <si>
    <t>D030 0B</t>
  </si>
  <si>
    <t>D000 00</t>
  </si>
  <si>
    <t>D000 0B</t>
  </si>
  <si>
    <t>D090 00</t>
  </si>
  <si>
    <t>D120 0G</t>
  </si>
  <si>
    <t xml:space="preserve">MALLA GALVANIZADA C/ABERTURA DE 55 X 55, 'MM CALIBRE 10.5 INCLUYE SOPORTERÍA. </t>
  </si>
  <si>
    <t>S/C.-13</t>
  </si>
  <si>
    <t>D122 00</t>
  </si>
  <si>
    <t>D120 0C</t>
  </si>
  <si>
    <t>D122 0F</t>
  </si>
  <si>
    <t>A121 00</t>
  </si>
  <si>
    <t>A121 0A</t>
  </si>
  <si>
    <t>D020 00</t>
  </si>
  <si>
    <t>D020 0A</t>
  </si>
  <si>
    <t>D090  0A</t>
  </si>
  <si>
    <t>D140 00</t>
  </si>
  <si>
    <t>D140  0B</t>
  </si>
  <si>
    <t>D100 00</t>
  </si>
  <si>
    <t>D100 0A</t>
  </si>
  <si>
    <t>G001 00</t>
  </si>
  <si>
    <t>G001 0A</t>
  </si>
  <si>
    <t>D110 00</t>
  </si>
  <si>
    <t>D110 0G</t>
  </si>
  <si>
    <t>F010 00</t>
  </si>
  <si>
    <t>00A</t>
  </si>
  <si>
    <t>00B</t>
  </si>
  <si>
    <t>00C</t>
  </si>
  <si>
    <t>00D</t>
  </si>
  <si>
    <t>00E</t>
  </si>
  <si>
    <t>00F</t>
  </si>
  <si>
    <t>00G</t>
  </si>
  <si>
    <t>00H</t>
  </si>
  <si>
    <t>SUPV.-</t>
  </si>
  <si>
    <t>ABRIL</t>
  </si>
  <si>
    <t>SUMINISTRO E INSTALACION DE EQUIPO DE BOMBEO TIPO SUMERGIBLE  DE 2.0 HP. CAPAZ DE PROPORCIONAR UN GASTO 8.75 LPS Y VENCER UNA CARGA DINAMICA TOTAL DE  10 M. INCLUYE , CABLE, GABINETE DE CENTRO, ARRANCADOR Y TODOS LOS ACCESORIOS NECESARIOS PARA SU INSTALACION, ASI COMO FLETES Y MANIOBRAS LOCALES.</t>
  </si>
  <si>
    <t>P.U CON LETRA</t>
  </si>
  <si>
    <t>SUMINISTRO Y COLOCACIÓN DE PINTURA…</t>
  </si>
  <si>
    <t>3" DE DIÁMETRO Y 8 HP.</t>
  </si>
  <si>
    <t>EN ZONA B DE 0 A 6.00 MTS. DE PROFUNDIDAD.</t>
  </si>
  <si>
    <t>DE F'C= 200 KG/CM2.</t>
  </si>
  <si>
    <t>SUMINISTRO Y COLOCACION DE ACERO DE REFUERZO.</t>
  </si>
  <si>
    <t>MONTES DE REGIONES ARIDAS O SEMIARIDAS.</t>
  </si>
  <si>
    <t>MORTERO CEMENTO-ARENA 1:3.</t>
  </si>
  <si>
    <t>TERRAPLENES Y REVESTIMIENTOS</t>
  </si>
  <si>
    <t>DE 14 CMS. DE ESPESOR.</t>
  </si>
  <si>
    <t xml:space="preserve">Equipo de cloración base de hipoclorito de sodio a base de pulsaciones magnéticas marca MILTON ROY O SIMILAR.
Incluye su primera carga con un contenido de 200 lts.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</si>
</sst>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);\(#,##0.00\)"/>
    <numFmt numFmtId="165" formatCode="0.000"/>
    <numFmt numFmtId="166" formatCode="&quot;$&quot;#,##0.00"/>
    <numFmt numFmtId="167" formatCode="_-[$€-2]* #,##0.00_-;\-[$€-2]* #,##0.00_-;_-[$€-2]* &quot;-&quot;??_-"/>
  </numFmts>
  <fonts count="37" x14ac:knownFonts="1">
    <font>
      <sz val="9"/>
      <name val="Helv"/>
    </font>
    <font>
      <sz val="10"/>
      <name val="Arial"/>
      <family val="2"/>
    </font>
    <font>
      <sz val="10"/>
      <name val="Arial"/>
      <family val="2"/>
    </font>
    <font>
      <sz val="9"/>
      <name val="Helv"/>
    </font>
    <font>
      <sz val="10"/>
      <name val="Helv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Helv"/>
    </font>
    <font>
      <b/>
      <sz val="10"/>
      <color indexed="8"/>
      <name val="Arial"/>
      <family val="2"/>
    </font>
    <font>
      <vertAlign val="superscript"/>
      <sz val="10"/>
      <color indexed="18"/>
      <name val="Arial"/>
      <family val="2"/>
    </font>
    <font>
      <b/>
      <sz val="9"/>
      <name val="Helv"/>
    </font>
    <font>
      <b/>
      <sz val="14"/>
      <name val="Arial"/>
      <family val="2"/>
    </font>
    <font>
      <sz val="7"/>
      <name val="Helv"/>
    </font>
    <font>
      <b/>
      <sz val="10"/>
      <name val="Arial"/>
      <family val="2"/>
    </font>
    <font>
      <b/>
      <sz val="7"/>
      <name val="Helv"/>
    </font>
    <font>
      <b/>
      <sz val="9"/>
      <color rgb="FFFF0000"/>
      <name val="Helv"/>
    </font>
    <font>
      <sz val="9"/>
      <color rgb="FFFF000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0" fillId="3" borderId="0" applyNumberFormat="0" applyBorder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14" fillId="4" borderId="0" applyNumberFormat="0" applyBorder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0" fontId="3" fillId="0" borderId="0"/>
    <xf numFmtId="0" fontId="4" fillId="0" borderId="0"/>
    <xf numFmtId="164" fontId="3" fillId="0" borderId="0"/>
    <xf numFmtId="0" fontId="2" fillId="0" borderId="0"/>
    <xf numFmtId="0" fontId="3" fillId="22" borderId="7" applyNumberFormat="0" applyFont="0" applyAlignment="0" applyProtection="0"/>
    <xf numFmtId="0" fontId="21" fillId="20" borderId="8" applyNumberFormat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283">
    <xf numFmtId="0" fontId="0" fillId="0" borderId="0" xfId="0"/>
    <xf numFmtId="0" fontId="8" fillId="0" borderId="0" xfId="0" applyFont="1"/>
    <xf numFmtId="4" fontId="8" fillId="0" borderId="0" xfId="0" applyNumberFormat="1" applyFont="1"/>
    <xf numFmtId="2" fontId="8" fillId="0" borderId="0" xfId="0" applyNumberFormat="1" applyFont="1"/>
    <xf numFmtId="0" fontId="11" fillId="0" borderId="0" xfId="0" applyFont="1"/>
    <xf numFmtId="165" fontId="8" fillId="0" borderId="0" xfId="0" applyNumberFormat="1" applyFont="1"/>
    <xf numFmtId="0" fontId="0" fillId="25" borderId="0" xfId="0" applyFill="1"/>
    <xf numFmtId="0" fontId="0" fillId="0" borderId="0" xfId="0" applyBorder="1"/>
    <xf numFmtId="4" fontId="9" fillId="25" borderId="0" xfId="0" applyNumberFormat="1" applyFont="1" applyFill="1" applyBorder="1" applyAlignment="1">
      <alignment horizontal="center" vertical="center" wrapText="1"/>
    </xf>
    <xf numFmtId="0" fontId="0" fillId="25" borderId="0" xfId="0" applyFill="1" applyBorder="1"/>
    <xf numFmtId="0" fontId="0" fillId="0" borderId="18" xfId="0" applyBorder="1"/>
    <xf numFmtId="4" fontId="7" fillId="25" borderId="0" xfId="0" applyNumberFormat="1" applyFont="1" applyFill="1" applyBorder="1" applyAlignment="1">
      <alignment horizontal="center" vertical="center" wrapText="1"/>
    </xf>
    <xf numFmtId="164" fontId="7" fillId="25" borderId="0" xfId="46" applyFont="1" applyFill="1" applyBorder="1" applyAlignment="1" applyProtection="1">
      <alignment horizontal="center" vertical="center" wrapText="1"/>
    </xf>
    <xf numFmtId="0" fontId="9" fillId="25" borderId="27" xfId="46" applyNumberFormat="1" applyFont="1" applyFill="1" applyBorder="1" applyAlignment="1" applyProtection="1">
      <alignment horizontal="center" vertical="center" wrapText="1"/>
    </xf>
    <xf numFmtId="164" fontId="9" fillId="25" borderId="26" xfId="46" applyFont="1" applyFill="1" applyBorder="1" applyAlignment="1" applyProtection="1">
      <alignment horizontal="center" vertical="center" wrapText="1"/>
    </xf>
    <xf numFmtId="4" fontId="7" fillId="25" borderId="26" xfId="0" applyNumberFormat="1" applyFont="1" applyFill="1" applyBorder="1" applyAlignment="1">
      <alignment horizontal="center" vertical="center" wrapText="1"/>
    </xf>
    <xf numFmtId="164" fontId="7" fillId="25" borderId="26" xfId="46" applyFont="1" applyFill="1" applyBorder="1" applyAlignment="1">
      <alignment horizontal="center" vertical="center" wrapText="1"/>
    </xf>
    <xf numFmtId="166" fontId="7" fillId="25" borderId="28" xfId="0" applyNumberFormat="1" applyFont="1" applyFill="1" applyBorder="1" applyAlignment="1">
      <alignment horizontal="center" vertical="center" wrapText="1"/>
    </xf>
    <xf numFmtId="0" fontId="9" fillId="25" borderId="19" xfId="46" applyNumberFormat="1" applyFont="1" applyFill="1" applyBorder="1" applyAlignment="1" applyProtection="1">
      <alignment horizontal="center" vertical="center" wrapText="1"/>
    </xf>
    <xf numFmtId="164" fontId="9" fillId="25" borderId="20" xfId="46" applyFont="1" applyFill="1" applyBorder="1" applyAlignment="1" applyProtection="1">
      <alignment horizontal="center" vertical="center" wrapText="1"/>
    </xf>
    <xf numFmtId="4" fontId="7" fillId="25" borderId="20" xfId="0" applyNumberFormat="1" applyFont="1" applyFill="1" applyBorder="1" applyAlignment="1">
      <alignment horizontal="center" vertical="center" wrapText="1"/>
    </xf>
    <xf numFmtId="164" fontId="7" fillId="25" borderId="20" xfId="46" applyFont="1" applyFill="1" applyBorder="1" applyAlignment="1">
      <alignment horizontal="center" vertical="center" wrapText="1"/>
    </xf>
    <xf numFmtId="166" fontId="7" fillId="25" borderId="20" xfId="46" applyNumberFormat="1" applyFont="1" applyFill="1" applyBorder="1" applyAlignment="1">
      <alignment horizontal="center" vertical="center" wrapText="1"/>
    </xf>
    <xf numFmtId="166" fontId="9" fillId="25" borderId="21" xfId="0" applyNumberFormat="1" applyFont="1" applyFill="1" applyBorder="1" applyAlignment="1">
      <alignment horizontal="center" vertical="center" wrapText="1"/>
    </xf>
    <xf numFmtId="4" fontId="7" fillId="25" borderId="19" xfId="0" applyNumberFormat="1" applyFont="1" applyFill="1" applyBorder="1" applyAlignment="1">
      <alignment horizontal="center" vertical="center" wrapText="1"/>
    </xf>
    <xf numFmtId="4" fontId="7" fillId="25" borderId="20" xfId="47" applyNumberFormat="1" applyFont="1" applyFill="1" applyBorder="1" applyAlignment="1">
      <alignment horizontal="justify" vertical="center" wrapText="1"/>
    </xf>
    <xf numFmtId="164" fontId="7" fillId="25" borderId="20" xfId="46" applyFont="1" applyFill="1" applyBorder="1" applyAlignment="1" applyProtection="1">
      <alignment horizontal="center" vertical="center" wrapText="1"/>
    </xf>
    <xf numFmtId="0" fontId="9" fillId="28" borderId="26" xfId="45" applyFont="1" applyFill="1" applyBorder="1" applyAlignment="1" applyProtection="1">
      <alignment horizontal="centerContinuous" vertical="center"/>
    </xf>
    <xf numFmtId="164" fontId="9" fillId="26" borderId="17" xfId="46" applyFont="1" applyFill="1" applyBorder="1" applyAlignment="1" applyProtection="1">
      <alignment horizontal="center" vertical="center" wrapText="1"/>
    </xf>
    <xf numFmtId="4" fontId="7" fillId="25" borderId="0" xfId="47" applyNumberFormat="1" applyFont="1" applyFill="1" applyBorder="1" applyAlignment="1">
      <alignment horizontal="justify" vertical="center" wrapText="1"/>
    </xf>
    <xf numFmtId="166" fontId="7" fillId="25" borderId="0" xfId="46" applyNumberFormat="1" applyFont="1" applyFill="1" applyBorder="1" applyAlignment="1">
      <alignment horizontal="center" vertical="center" wrapText="1"/>
    </xf>
    <xf numFmtId="166" fontId="9" fillId="25" borderId="0" xfId="0" applyNumberFormat="1" applyFont="1" applyFill="1" applyBorder="1" applyAlignment="1">
      <alignment horizontal="center" vertical="center" wrapText="1"/>
    </xf>
    <xf numFmtId="0" fontId="9" fillId="25" borderId="0" xfId="46" applyNumberFormat="1" applyFont="1" applyFill="1" applyBorder="1" applyAlignment="1" applyProtection="1">
      <alignment horizontal="center" vertical="center" wrapText="1"/>
    </xf>
    <xf numFmtId="4" fontId="7" fillId="25" borderId="30" xfId="47" applyNumberFormat="1" applyFont="1" applyFill="1" applyBorder="1" applyAlignment="1">
      <alignment horizontal="justify" vertical="center" wrapText="1"/>
    </xf>
    <xf numFmtId="164" fontId="7" fillId="25" borderId="30" xfId="46" applyFont="1" applyFill="1" applyBorder="1" applyAlignment="1" applyProtection="1">
      <alignment horizontal="center" vertical="center" wrapText="1"/>
    </xf>
    <xf numFmtId="4" fontId="7" fillId="25" borderId="30" xfId="0" applyNumberFormat="1" applyFont="1" applyFill="1" applyBorder="1" applyAlignment="1">
      <alignment horizontal="center" vertical="center" wrapText="1"/>
    </xf>
    <xf numFmtId="166" fontId="7" fillId="25" borderId="30" xfId="46" applyNumberFormat="1" applyFont="1" applyFill="1" applyBorder="1" applyAlignment="1">
      <alignment horizontal="center" vertical="center" wrapText="1"/>
    </xf>
    <xf numFmtId="0" fontId="9" fillId="25" borderId="29" xfId="46" applyNumberFormat="1" applyFont="1" applyFill="1" applyBorder="1" applyAlignment="1" applyProtection="1">
      <alignment horizontal="center" vertical="center" wrapText="1"/>
    </xf>
    <xf numFmtId="4" fontId="9" fillId="25" borderId="19" xfId="46" applyNumberFormat="1" applyFont="1" applyFill="1" applyBorder="1" applyAlignment="1" applyProtection="1">
      <alignment horizontal="center" vertical="center" wrapText="1"/>
    </xf>
    <xf numFmtId="4" fontId="9" fillId="25" borderId="0" xfId="46" applyNumberFormat="1" applyFont="1" applyFill="1" applyBorder="1" applyAlignment="1" applyProtection="1">
      <alignment horizontal="center" vertical="center" wrapText="1"/>
    </xf>
    <xf numFmtId="166" fontId="9" fillId="27" borderId="32" xfId="0" applyNumberFormat="1" applyFont="1" applyFill="1" applyBorder="1" applyAlignment="1">
      <alignment horizontal="center" vertical="center" wrapText="1"/>
    </xf>
    <xf numFmtId="166" fontId="9" fillId="27" borderId="34" xfId="0" applyNumberFormat="1" applyFont="1" applyFill="1" applyBorder="1" applyAlignment="1">
      <alignment horizontal="center" vertical="center" wrapText="1"/>
    </xf>
    <xf numFmtId="0" fontId="31" fillId="25" borderId="0" xfId="45" applyFont="1" applyFill="1" applyBorder="1" applyAlignment="1"/>
    <xf numFmtId="0" fontId="10" fillId="25" borderId="0" xfId="45" applyFont="1" applyFill="1" applyBorder="1" applyAlignment="1" applyProtection="1"/>
    <xf numFmtId="0" fontId="33" fillId="25" borderId="0" xfId="0" applyFont="1" applyFill="1" applyBorder="1" applyAlignment="1">
      <alignment horizontal="center"/>
    </xf>
    <xf numFmtId="0" fontId="0" fillId="25" borderId="0" xfId="0" applyFont="1" applyFill="1" applyBorder="1"/>
    <xf numFmtId="0" fontId="30" fillId="25" borderId="0" xfId="0" applyFont="1" applyFill="1" applyBorder="1" applyAlignment="1">
      <alignment horizontal="center"/>
    </xf>
    <xf numFmtId="0" fontId="0" fillId="25" borderId="10" xfId="0" applyFont="1" applyFill="1" applyBorder="1" applyAlignment="1">
      <alignment horizontal="center"/>
    </xf>
    <xf numFmtId="0" fontId="0" fillId="25" borderId="10" xfId="0" applyFont="1" applyFill="1" applyBorder="1"/>
    <xf numFmtId="0" fontId="0" fillId="25" borderId="11" xfId="0" applyFont="1" applyFill="1" applyBorder="1"/>
    <xf numFmtId="0" fontId="0" fillId="25" borderId="39" xfId="0" applyFont="1" applyFill="1" applyBorder="1"/>
    <xf numFmtId="0" fontId="0" fillId="25" borderId="40" xfId="0" applyFont="1" applyFill="1" applyBorder="1"/>
    <xf numFmtId="0" fontId="0" fillId="25" borderId="35" xfId="0" applyFont="1" applyFill="1" applyBorder="1"/>
    <xf numFmtId="0" fontId="0" fillId="25" borderId="37" xfId="0" applyFont="1" applyFill="1" applyBorder="1"/>
    <xf numFmtId="0" fontId="0" fillId="25" borderId="41" xfId="0" applyFont="1" applyFill="1" applyBorder="1"/>
    <xf numFmtId="0" fontId="30" fillId="25" borderId="0" xfId="0" applyFont="1" applyFill="1" applyBorder="1"/>
    <xf numFmtId="0" fontId="0" fillId="25" borderId="36" xfId="0" applyFont="1" applyFill="1" applyBorder="1"/>
    <xf numFmtId="0" fontId="34" fillId="0" borderId="38" xfId="0" applyFont="1" applyFill="1" applyBorder="1" applyAlignment="1">
      <alignment horizontal="center"/>
    </xf>
    <xf numFmtId="0" fontId="34" fillId="0" borderId="45" xfId="0" applyFont="1" applyFill="1" applyBorder="1" applyAlignment="1">
      <alignment horizontal="center"/>
    </xf>
    <xf numFmtId="0" fontId="30" fillId="0" borderId="45" xfId="0" applyFont="1" applyFill="1" applyBorder="1" applyAlignment="1">
      <alignment horizontal="center"/>
    </xf>
    <xf numFmtId="0" fontId="32" fillId="0" borderId="46" xfId="0" applyFont="1" applyFill="1" applyBorder="1" applyAlignment="1">
      <alignment horizontal="center"/>
    </xf>
    <xf numFmtId="4" fontId="3" fillId="0" borderId="48" xfId="0" applyNumberFormat="1" applyFont="1" applyFill="1" applyBorder="1"/>
    <xf numFmtId="4" fontId="3" fillId="0" borderId="49" xfId="0" applyNumberFormat="1" applyFont="1" applyFill="1" applyBorder="1"/>
    <xf numFmtId="4" fontId="3" fillId="0" borderId="47" xfId="0" applyNumberFormat="1" applyFont="1" applyFill="1" applyBorder="1"/>
    <xf numFmtId="4" fontId="3" fillId="0" borderId="50" xfId="0" applyNumberFormat="1" applyFont="1" applyFill="1" applyBorder="1"/>
    <xf numFmtId="4" fontId="0" fillId="25" borderId="0" xfId="0" applyNumberFormat="1" applyFont="1" applyFill="1" applyBorder="1"/>
    <xf numFmtId="0" fontId="32" fillId="0" borderId="45" xfId="0" applyFont="1" applyFill="1" applyBorder="1" applyAlignment="1">
      <alignment horizontal="center"/>
    </xf>
    <xf numFmtId="4" fontId="3" fillId="0" borderId="53" xfId="0" applyNumberFormat="1" applyFont="1" applyFill="1" applyBorder="1"/>
    <xf numFmtId="4" fontId="3" fillId="0" borderId="54" xfId="0" applyNumberFormat="1" applyFont="1" applyFill="1" applyBorder="1"/>
    <xf numFmtId="4" fontId="3" fillId="0" borderId="55" xfId="0" applyNumberFormat="1" applyFont="1" applyFill="1" applyBorder="1"/>
    <xf numFmtId="4" fontId="0" fillId="0" borderId="47" xfId="0" applyNumberFormat="1" applyFont="1" applyFill="1" applyBorder="1"/>
    <xf numFmtId="4" fontId="0" fillId="0" borderId="48" xfId="0" applyNumberFormat="1" applyFont="1" applyFill="1" applyBorder="1"/>
    <xf numFmtId="4" fontId="0" fillId="0" borderId="55" xfId="0" applyNumberFormat="1" applyFont="1" applyFill="1" applyBorder="1"/>
    <xf numFmtId="4" fontId="0" fillId="0" borderId="53" xfId="0" applyNumberFormat="1" applyFont="1" applyFill="1" applyBorder="1"/>
    <xf numFmtId="4" fontId="3" fillId="0" borderId="57" xfId="0" applyNumberFormat="1" applyFont="1" applyFill="1" applyBorder="1"/>
    <xf numFmtId="0" fontId="3" fillId="25" borderId="0" xfId="0" applyFont="1" applyFill="1" applyBorder="1"/>
    <xf numFmtId="0" fontId="0" fillId="25" borderId="43" xfId="0" applyFont="1" applyFill="1" applyBorder="1"/>
    <xf numFmtId="0" fontId="0" fillId="25" borderId="59" xfId="0" applyFont="1" applyFill="1" applyBorder="1"/>
    <xf numFmtId="0" fontId="0" fillId="25" borderId="44" xfId="0" applyFont="1" applyFill="1" applyBorder="1"/>
    <xf numFmtId="0" fontId="32" fillId="25" borderId="46" xfId="0" applyFont="1" applyFill="1" applyBorder="1" applyAlignment="1">
      <alignment horizontal="center"/>
    </xf>
    <xf numFmtId="4" fontId="35" fillId="25" borderId="0" xfId="0" applyNumberFormat="1" applyFont="1" applyFill="1" applyBorder="1"/>
    <xf numFmtId="0" fontId="32" fillId="25" borderId="62" xfId="0" applyFont="1" applyFill="1" applyBorder="1"/>
    <xf numFmtId="0" fontId="0" fillId="25" borderId="63" xfId="0" applyFont="1" applyFill="1" applyBorder="1"/>
    <xf numFmtId="0" fontId="32" fillId="25" borderId="64" xfId="0" applyFont="1" applyFill="1" applyBorder="1" applyAlignment="1">
      <alignment horizontal="center"/>
    </xf>
    <xf numFmtId="0" fontId="36" fillId="25" borderId="0" xfId="0" applyFont="1" applyFill="1" applyBorder="1"/>
    <xf numFmtId="0" fontId="32" fillId="25" borderId="45" xfId="0" applyFont="1" applyFill="1" applyBorder="1" applyAlignment="1">
      <alignment horizontal="center"/>
    </xf>
    <xf numFmtId="0" fontId="0" fillId="0" borderId="0" xfId="0" applyFont="1" applyFill="1" applyBorder="1"/>
    <xf numFmtId="0" fontId="9" fillId="27" borderId="22" xfId="46" applyNumberFormat="1" applyFont="1" applyFill="1" applyBorder="1" applyAlignment="1" applyProtection="1">
      <alignment horizontal="center" vertical="center" wrapText="1"/>
    </xf>
    <xf numFmtId="164" fontId="9" fillId="27" borderId="23" xfId="46" applyFont="1" applyFill="1" applyBorder="1" applyAlignment="1" applyProtection="1">
      <alignment horizontal="center" vertical="center" wrapText="1"/>
    </xf>
    <xf numFmtId="164" fontId="9" fillId="27" borderId="24" xfId="46" applyFont="1" applyFill="1" applyBorder="1" applyAlignment="1" applyProtection="1">
      <alignment horizontal="center" vertical="center" wrapText="1"/>
    </xf>
    <xf numFmtId="164" fontId="9" fillId="27" borderId="25" xfId="46" applyFont="1" applyFill="1" applyBorder="1" applyAlignment="1" applyProtection="1">
      <alignment horizontal="center" vertical="center" wrapText="1"/>
    </xf>
    <xf numFmtId="166" fontId="9" fillId="26" borderId="31" xfId="46" applyNumberFormat="1" applyFont="1" applyFill="1" applyBorder="1" applyAlignment="1">
      <alignment horizontal="center" vertical="center" wrapText="1"/>
    </xf>
    <xf numFmtId="166" fontId="9" fillId="26" borderId="33" xfId="46" applyNumberFormat="1" applyFont="1" applyFill="1" applyBorder="1" applyAlignment="1">
      <alignment horizontal="center" vertical="center" wrapText="1"/>
    </xf>
    <xf numFmtId="4" fontId="9" fillId="25" borderId="0" xfId="47" applyNumberFormat="1" applyFont="1" applyFill="1" applyBorder="1" applyAlignment="1">
      <alignment horizontal="right" vertical="center" wrapText="1"/>
    </xf>
    <xf numFmtId="4" fontId="0" fillId="25" borderId="11" xfId="0" applyNumberFormat="1" applyFont="1" applyFill="1" applyBorder="1"/>
    <xf numFmtId="2" fontId="7" fillId="25" borderId="20" xfId="0" applyNumberFormat="1" applyFont="1" applyFill="1" applyBorder="1" applyAlignment="1">
      <alignment horizontal="center" vertical="center"/>
    </xf>
    <xf numFmtId="4" fontId="9" fillId="25" borderId="19" xfId="0" applyNumberFormat="1" applyFont="1" applyFill="1" applyBorder="1" applyAlignment="1">
      <alignment horizontal="center" vertical="center" wrapText="1"/>
    </xf>
    <xf numFmtId="0" fontId="7" fillId="25" borderId="19" xfId="46" applyNumberFormat="1" applyFont="1" applyFill="1" applyBorder="1" applyAlignment="1" applyProtection="1">
      <alignment horizontal="center" vertical="center" wrapText="1"/>
    </xf>
    <xf numFmtId="4" fontId="7" fillId="25" borderId="19" xfId="46" applyNumberFormat="1" applyFont="1" applyFill="1" applyBorder="1" applyAlignment="1" applyProtection="1">
      <alignment horizontal="center" vertical="center" wrapText="1"/>
    </xf>
    <xf numFmtId="4" fontId="7" fillId="25" borderId="68" xfId="0" applyNumberFormat="1" applyFont="1" applyFill="1" applyBorder="1" applyAlignment="1">
      <alignment horizontal="center" vertical="center" wrapText="1"/>
    </xf>
    <xf numFmtId="4" fontId="7" fillId="25" borderId="18" xfId="47" applyNumberFormat="1" applyFont="1" applyFill="1" applyBorder="1" applyAlignment="1">
      <alignment horizontal="justify" vertical="center" wrapText="1"/>
    </xf>
    <xf numFmtId="164" fontId="7" fillId="25" borderId="18" xfId="46" applyFont="1" applyFill="1" applyBorder="1" applyAlignment="1" applyProtection="1">
      <alignment horizontal="center" vertical="center" wrapText="1"/>
    </xf>
    <xf numFmtId="4" fontId="7" fillId="25" borderId="18" xfId="0" applyNumberFormat="1" applyFont="1" applyFill="1" applyBorder="1" applyAlignment="1">
      <alignment horizontal="center" vertical="center" wrapText="1"/>
    </xf>
    <xf numFmtId="166" fontId="9" fillId="0" borderId="0" xfId="46" applyNumberFormat="1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4" fontId="7" fillId="0" borderId="20" xfId="47" applyNumberFormat="1" applyFont="1" applyFill="1" applyBorder="1" applyAlignment="1">
      <alignment horizontal="left" vertical="center" wrapText="1"/>
    </xf>
    <xf numFmtId="0" fontId="9" fillId="25" borderId="68" xfId="46" applyNumberFormat="1" applyFont="1" applyFill="1" applyBorder="1" applyAlignment="1" applyProtection="1">
      <alignment horizontal="center" vertical="center" wrapText="1"/>
    </xf>
    <xf numFmtId="166" fontId="9" fillId="26" borderId="69" xfId="46" applyNumberFormat="1" applyFont="1" applyFill="1" applyBorder="1" applyAlignment="1">
      <alignment horizontal="center" vertical="center" wrapText="1"/>
    </xf>
    <xf numFmtId="166" fontId="9" fillId="27" borderId="70" xfId="0" applyNumberFormat="1" applyFont="1" applyFill="1" applyBorder="1" applyAlignment="1">
      <alignment horizontal="center" vertical="center" wrapText="1"/>
    </xf>
    <xf numFmtId="166" fontId="7" fillId="25" borderId="18" xfId="46" applyNumberFormat="1" applyFont="1" applyFill="1" applyBorder="1" applyAlignment="1">
      <alignment horizontal="center" vertical="center" wrapText="1"/>
    </xf>
    <xf numFmtId="4" fontId="9" fillId="24" borderId="20" xfId="47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/>
    <xf numFmtId="4" fontId="3" fillId="0" borderId="59" xfId="0" applyNumberFormat="1" applyFont="1" applyFill="1" applyBorder="1"/>
    <xf numFmtId="4" fontId="3" fillId="0" borderId="43" xfId="0" applyNumberFormat="1" applyFont="1" applyFill="1" applyBorder="1"/>
    <xf numFmtId="4" fontId="3" fillId="0" borderId="40" xfId="0" applyNumberFormat="1" applyFont="1" applyFill="1" applyBorder="1"/>
    <xf numFmtId="4" fontId="3" fillId="0" borderId="44" xfId="0" applyNumberFormat="1" applyFont="1" applyFill="1" applyBorder="1"/>
    <xf numFmtId="4" fontId="3" fillId="0" borderId="72" xfId="0" applyNumberFormat="1" applyFont="1" applyFill="1" applyBorder="1"/>
    <xf numFmtId="0" fontId="30" fillId="0" borderId="0" xfId="0" applyFont="1" applyFill="1" applyBorder="1" applyAlignment="1"/>
    <xf numFmtId="10" fontId="32" fillId="25" borderId="0" xfId="0" applyNumberFormat="1" applyFont="1" applyFill="1" applyBorder="1" applyAlignment="1"/>
    <xf numFmtId="10" fontId="32" fillId="25" borderId="62" xfId="0" applyNumberFormat="1" applyFont="1" applyFill="1" applyBorder="1" applyAlignment="1"/>
    <xf numFmtId="0" fontId="0" fillId="25" borderId="62" xfId="0" applyFont="1" applyFill="1" applyBorder="1"/>
    <xf numFmtId="0" fontId="30" fillId="25" borderId="0" xfId="0" applyFont="1" applyFill="1" applyBorder="1" applyAlignment="1"/>
    <xf numFmtId="4" fontId="3" fillId="25" borderId="0" xfId="0" applyNumberFormat="1" applyFont="1" applyFill="1" applyBorder="1"/>
    <xf numFmtId="4" fontId="3" fillId="25" borderId="62" xfId="0" applyNumberFormat="1" applyFont="1" applyFill="1" applyBorder="1"/>
    <xf numFmtId="4" fontId="3" fillId="29" borderId="47" xfId="0" applyNumberFormat="1" applyFont="1" applyFill="1" applyBorder="1"/>
    <xf numFmtId="4" fontId="3" fillId="29" borderId="48" xfId="0" applyNumberFormat="1" applyFont="1" applyFill="1" applyBorder="1"/>
    <xf numFmtId="4" fontId="3" fillId="29" borderId="50" xfId="0" applyNumberFormat="1" applyFont="1" applyFill="1" applyBorder="1"/>
    <xf numFmtId="4" fontId="3" fillId="29" borderId="49" xfId="0" applyNumberFormat="1" applyFont="1" applyFill="1" applyBorder="1"/>
    <xf numFmtId="4" fontId="0" fillId="29" borderId="47" xfId="0" applyNumberFormat="1" applyFont="1" applyFill="1" applyBorder="1"/>
    <xf numFmtId="4" fontId="0" fillId="29" borderId="48" xfId="0" applyNumberFormat="1" applyFont="1" applyFill="1" applyBorder="1"/>
    <xf numFmtId="0" fontId="0" fillId="0" borderId="15" xfId="0" applyBorder="1"/>
    <xf numFmtId="166" fontId="7" fillId="25" borderId="21" xfId="0" applyNumberFormat="1" applyFont="1" applyFill="1" applyBorder="1" applyAlignment="1">
      <alignment horizontal="center" vertical="center" wrapText="1"/>
    </xf>
    <xf numFmtId="4" fontId="9" fillId="25" borderId="68" xfId="0" applyNumberFormat="1" applyFont="1" applyFill="1" applyBorder="1" applyAlignment="1">
      <alignment horizontal="center" vertical="center" wrapText="1"/>
    </xf>
    <xf numFmtId="4" fontId="7" fillId="25" borderId="75" xfId="0" applyNumberFormat="1" applyFont="1" applyFill="1" applyBorder="1" applyAlignment="1">
      <alignment horizontal="center" vertical="center" wrapText="1"/>
    </xf>
    <xf numFmtId="4" fontId="7" fillId="25" borderId="12" xfId="0" applyNumberFormat="1" applyFont="1" applyFill="1" applyBorder="1" applyAlignment="1">
      <alignment horizontal="center" vertical="center" wrapText="1"/>
    </xf>
    <xf numFmtId="164" fontId="7" fillId="25" borderId="9" xfId="46" applyFont="1" applyFill="1" applyBorder="1" applyAlignment="1" applyProtection="1">
      <alignment horizontal="center" vertical="center" wrapText="1"/>
    </xf>
    <xf numFmtId="4" fontId="7" fillId="25" borderId="9" xfId="47" applyNumberFormat="1" applyFont="1" applyFill="1" applyBorder="1" applyAlignment="1">
      <alignment horizontal="justify" vertical="center" wrapText="1"/>
    </xf>
    <xf numFmtId="4" fontId="9" fillId="28" borderId="17" xfId="47" applyNumberFormat="1" applyFont="1" applyFill="1" applyBorder="1" applyAlignment="1">
      <alignment horizontal="center" vertical="center" wrapText="1"/>
    </xf>
    <xf numFmtId="0" fontId="7" fillId="25" borderId="68" xfId="46" applyNumberFormat="1" applyFont="1" applyFill="1" applyBorder="1" applyAlignment="1" applyProtection="1">
      <alignment horizontal="center" vertical="center" wrapText="1"/>
    </xf>
    <xf numFmtId="166" fontId="7" fillId="25" borderId="70" xfId="0" applyNumberFormat="1" applyFont="1" applyFill="1" applyBorder="1" applyAlignment="1">
      <alignment horizontal="center" vertical="center" wrapText="1"/>
    </xf>
    <xf numFmtId="49" fontId="9" fillId="25" borderId="19" xfId="0" applyNumberFormat="1" applyFont="1" applyFill="1" applyBorder="1" applyAlignment="1">
      <alignment horizontal="center" vertical="center" wrapText="1"/>
    </xf>
    <xf numFmtId="49" fontId="9" fillId="25" borderId="19" xfId="46" applyNumberFormat="1" applyFont="1" applyFill="1" applyBorder="1" applyAlignment="1" applyProtection="1">
      <alignment horizontal="center" vertical="center" wrapText="1"/>
    </xf>
    <xf numFmtId="0" fontId="9" fillId="24" borderId="17" xfId="0" applyFont="1" applyFill="1" applyBorder="1" applyAlignment="1">
      <alignment horizontal="center"/>
    </xf>
    <xf numFmtId="0" fontId="9" fillId="25" borderId="78" xfId="46" applyNumberFormat="1" applyFont="1" applyFill="1" applyBorder="1" applyAlignment="1" applyProtection="1">
      <alignment horizontal="center" vertical="center" wrapText="1"/>
    </xf>
    <xf numFmtId="164" fontId="7" fillId="25" borderId="16" xfId="46" applyFont="1" applyFill="1" applyBorder="1" applyAlignment="1" applyProtection="1">
      <alignment horizontal="center" vertical="center" wrapText="1"/>
    </xf>
    <xf numFmtId="4" fontId="7" fillId="25" borderId="16" xfId="0" applyNumberFormat="1" applyFont="1" applyFill="1" applyBorder="1" applyAlignment="1">
      <alignment horizontal="center" vertical="center" wrapText="1"/>
    </xf>
    <xf numFmtId="166" fontId="7" fillId="25" borderId="16" xfId="46" applyNumberFormat="1" applyFont="1" applyFill="1" applyBorder="1" applyAlignment="1">
      <alignment horizontal="center" vertical="center" wrapText="1"/>
    </xf>
    <xf numFmtId="166" fontId="9" fillId="25" borderId="71" xfId="0" applyNumberFormat="1" applyFont="1" applyFill="1" applyBorder="1" applyAlignment="1">
      <alignment horizontal="center" vertical="center" wrapText="1"/>
    </xf>
    <xf numFmtId="4" fontId="9" fillId="0" borderId="20" xfId="47" applyNumberFormat="1" applyFont="1" applyFill="1" applyBorder="1" applyAlignment="1">
      <alignment horizontal="center" vertical="center" wrapText="1"/>
    </xf>
    <xf numFmtId="166" fontId="9" fillId="26" borderId="79" xfId="46" applyNumberFormat="1" applyFont="1" applyFill="1" applyBorder="1" applyAlignment="1">
      <alignment horizontal="center" vertical="center" wrapText="1"/>
    </xf>
    <xf numFmtId="166" fontId="9" fillId="27" borderId="76" xfId="0" applyNumberFormat="1" applyFont="1" applyFill="1" applyBorder="1" applyAlignment="1">
      <alignment horizontal="center" vertical="center" wrapText="1"/>
    </xf>
    <xf numFmtId="4" fontId="8" fillId="0" borderId="20" xfId="47" applyNumberFormat="1" applyFont="1" applyFill="1" applyBorder="1" applyAlignment="1">
      <alignment horizontal="left" vertical="center" wrapText="1"/>
    </xf>
    <xf numFmtId="4" fontId="1" fillId="0" borderId="20" xfId="47" applyNumberFormat="1" applyFont="1" applyFill="1" applyBorder="1" applyAlignment="1">
      <alignment horizontal="left" vertical="center" wrapText="1"/>
    </xf>
    <xf numFmtId="4" fontId="11" fillId="24" borderId="17" xfId="0" applyNumberFormat="1" applyFont="1" applyFill="1" applyBorder="1" applyAlignment="1">
      <alignment horizontal="center"/>
    </xf>
    <xf numFmtId="0" fontId="9" fillId="24" borderId="18" xfId="0" applyFont="1" applyFill="1" applyBorder="1" applyAlignment="1">
      <alignment horizontal="center"/>
    </xf>
    <xf numFmtId="166" fontId="9" fillId="27" borderId="21" xfId="0" applyNumberFormat="1" applyFont="1" applyFill="1" applyBorder="1" applyAlignment="1">
      <alignment horizontal="center" vertical="center" wrapText="1"/>
    </xf>
    <xf numFmtId="0" fontId="9" fillId="28" borderId="26" xfId="45" applyFont="1" applyFill="1" applyBorder="1" applyAlignment="1" applyProtection="1">
      <alignment horizontal="centerContinuous" vertical="center" wrapText="1"/>
    </xf>
    <xf numFmtId="164" fontId="7" fillId="0" borderId="16" xfId="46" applyFont="1" applyFill="1" applyBorder="1" applyAlignment="1" applyProtection="1">
      <alignment horizontal="center" vertical="center" wrapText="1"/>
    </xf>
    <xf numFmtId="49" fontId="9" fillId="25" borderId="68" xfId="46" applyNumberFormat="1" applyFont="1" applyFill="1" applyBorder="1" applyAlignment="1" applyProtection="1">
      <alignment horizontal="center" vertical="center" wrapText="1"/>
    </xf>
    <xf numFmtId="164" fontId="7" fillId="0" borderId="18" xfId="46" applyFont="1" applyFill="1" applyBorder="1" applyAlignment="1" applyProtection="1">
      <alignment horizontal="center" vertical="center" wrapText="1"/>
    </xf>
    <xf numFmtId="164" fontId="7" fillId="25" borderId="18" xfId="46" applyFont="1" applyFill="1" applyBorder="1" applyAlignment="1">
      <alignment horizontal="center" vertical="center" wrapText="1"/>
    </xf>
    <xf numFmtId="4" fontId="9" fillId="24" borderId="20" xfId="47" applyNumberFormat="1" applyFont="1" applyFill="1" applyBorder="1" applyAlignment="1">
      <alignment horizontal="justify" vertical="center" wrapText="1"/>
    </xf>
    <xf numFmtId="2" fontId="9" fillId="25" borderId="19" xfId="0" applyNumberFormat="1" applyFont="1" applyFill="1" applyBorder="1" applyAlignment="1">
      <alignment horizontal="center" vertical="center" wrapText="1"/>
    </xf>
    <xf numFmtId="4" fontId="9" fillId="27" borderId="20" xfId="47" applyNumberFormat="1" applyFont="1" applyFill="1" applyBorder="1" applyAlignment="1">
      <alignment horizontal="justify" vertical="center" wrapText="1"/>
    </xf>
    <xf numFmtId="4" fontId="9" fillId="27" borderId="20" xfId="47" applyNumberFormat="1" applyFont="1" applyFill="1" applyBorder="1" applyAlignment="1">
      <alignment horizontal="center" vertical="center" wrapText="1"/>
    </xf>
    <xf numFmtId="4" fontId="7" fillId="0" borderId="20" xfId="47" applyNumberFormat="1" applyFont="1" applyFill="1" applyBorder="1" applyAlignment="1">
      <alignment horizontal="left" wrapText="1"/>
    </xf>
    <xf numFmtId="4" fontId="7" fillId="0" borderId="0" xfId="47" applyNumberFormat="1" applyFont="1" applyFill="1" applyBorder="1" applyAlignment="1">
      <alignment horizontal="justify" vertical="center" wrapText="1"/>
    </xf>
    <xf numFmtId="4" fontId="9" fillId="0" borderId="19" xfId="46" applyNumberFormat="1" applyFont="1" applyFill="1" applyBorder="1" applyAlignment="1" applyProtection="1">
      <alignment horizontal="center" vertical="center" wrapText="1"/>
    </xf>
    <xf numFmtId="4" fontId="9" fillId="0" borderId="77" xfId="0" applyNumberFormat="1" applyFont="1" applyFill="1" applyBorder="1" applyAlignment="1">
      <alignment horizontal="center"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0" fontId="9" fillId="0" borderId="19" xfId="46" applyNumberFormat="1" applyFont="1" applyFill="1" applyBorder="1" applyAlignment="1" applyProtection="1">
      <alignment horizontal="center" vertical="center" wrapText="1"/>
    </xf>
    <xf numFmtId="4" fontId="3" fillId="0" borderId="80" xfId="0" applyNumberFormat="1" applyFont="1" applyFill="1" applyBorder="1"/>
    <xf numFmtId="4" fontId="0" fillId="0" borderId="50" xfId="0" applyNumberFormat="1" applyFont="1" applyFill="1" applyBorder="1"/>
    <xf numFmtId="4" fontId="0" fillId="0" borderId="80" xfId="0" applyNumberFormat="1" applyFont="1" applyFill="1" applyBorder="1"/>
    <xf numFmtId="4" fontId="0" fillId="0" borderId="54" xfId="0" applyNumberFormat="1" applyFont="1" applyFill="1" applyBorder="1"/>
    <xf numFmtId="4" fontId="0" fillId="29" borderId="50" xfId="0" applyNumberFormat="1" applyFont="1" applyFill="1" applyBorder="1"/>
    <xf numFmtId="4" fontId="3" fillId="0" borderId="81" xfId="0" applyNumberFormat="1" applyFont="1" applyFill="1" applyBorder="1"/>
    <xf numFmtId="4" fontId="3" fillId="0" borderId="82" xfId="0" applyNumberFormat="1" applyFont="1" applyFill="1" applyBorder="1"/>
    <xf numFmtId="4" fontId="0" fillId="0" borderId="81" xfId="0" applyNumberFormat="1" applyFont="1" applyFill="1" applyBorder="1"/>
    <xf numFmtId="4" fontId="3" fillId="0" borderId="83" xfId="0" applyNumberFormat="1" applyFont="1" applyFill="1" applyBorder="1"/>
    <xf numFmtId="4" fontId="3" fillId="0" borderId="60" xfId="0" applyNumberFormat="1" applyFont="1" applyFill="1" applyBorder="1"/>
    <xf numFmtId="4" fontId="3" fillId="0" borderId="84" xfId="0" applyNumberFormat="1" applyFont="1" applyFill="1" applyBorder="1"/>
    <xf numFmtId="4" fontId="3" fillId="0" borderId="85" xfId="0" applyNumberFormat="1" applyFont="1" applyFill="1" applyBorder="1"/>
    <xf numFmtId="4" fontId="3" fillId="0" borderId="86" xfId="0" applyNumberFormat="1" applyFont="1" applyFill="1" applyBorder="1"/>
    <xf numFmtId="4" fontId="3" fillId="0" borderId="51" xfId="0" applyNumberFormat="1" applyFont="1" applyFill="1" applyBorder="1"/>
    <xf numFmtId="4" fontId="3" fillId="0" borderId="56" xfId="0" applyNumberFormat="1" applyFont="1" applyFill="1" applyBorder="1"/>
    <xf numFmtId="4" fontId="3" fillId="0" borderId="52" xfId="0" applyNumberFormat="1" applyFont="1" applyFill="1" applyBorder="1"/>
    <xf numFmtId="4" fontId="3" fillId="0" borderId="87" xfId="0" applyNumberFormat="1" applyFont="1" applyFill="1" applyBorder="1"/>
    <xf numFmtId="0" fontId="27" fillId="0" borderId="46" xfId="0" applyFont="1" applyFill="1" applyBorder="1" applyAlignment="1">
      <alignment horizontal="center"/>
    </xf>
    <xf numFmtId="4" fontId="0" fillId="0" borderId="85" xfId="0" applyNumberFormat="1" applyFont="1" applyFill="1" applyBorder="1"/>
    <xf numFmtId="4" fontId="3" fillId="29" borderId="56" xfId="0" applyNumberFormat="1" applyFont="1" applyFill="1" applyBorder="1"/>
    <xf numFmtId="4" fontId="3" fillId="29" borderId="59" xfId="0" applyNumberFormat="1" applyFont="1" applyFill="1" applyBorder="1"/>
    <xf numFmtId="4" fontId="3" fillId="0" borderId="55" xfId="0" applyNumberFormat="1" applyFont="1" applyFill="1" applyBorder="1" applyAlignment="1">
      <alignment horizontal="center" vertical="center"/>
    </xf>
    <xf numFmtId="0" fontId="27" fillId="0" borderId="45" xfId="0" applyFont="1" applyFill="1" applyBorder="1" applyAlignment="1">
      <alignment horizontal="center" wrapText="1"/>
    </xf>
    <xf numFmtId="0" fontId="27" fillId="0" borderId="45" xfId="0" applyFont="1" applyFill="1" applyBorder="1" applyAlignment="1">
      <alignment horizontal="center" vertical="center" wrapText="1"/>
    </xf>
    <xf numFmtId="0" fontId="27" fillId="0" borderId="88" xfId="0" applyFont="1" applyFill="1" applyBorder="1" applyAlignment="1">
      <alignment horizontal="center" wrapText="1"/>
    </xf>
    <xf numFmtId="4" fontId="3" fillId="29" borderId="82" xfId="0" applyNumberFormat="1" applyFont="1" applyFill="1" applyBorder="1"/>
    <xf numFmtId="4" fontId="7" fillId="25" borderId="0" xfId="47" applyNumberFormat="1" applyFont="1" applyFill="1" applyBorder="1" applyAlignment="1">
      <alignment horizontal="center" vertical="center" wrapText="1"/>
    </xf>
    <xf numFmtId="164" fontId="9" fillId="27" borderId="90" xfId="46" applyFont="1" applyFill="1" applyBorder="1" applyAlignment="1" applyProtection="1">
      <alignment horizontal="center" vertical="center" wrapText="1"/>
    </xf>
    <xf numFmtId="164" fontId="7" fillId="25" borderId="91" xfId="46" applyFont="1" applyFill="1" applyBorder="1" applyAlignment="1">
      <alignment horizontal="center" vertical="center" wrapText="1"/>
    </xf>
    <xf numFmtId="164" fontId="7" fillId="25" borderId="13" xfId="46" applyFont="1" applyFill="1" applyBorder="1" applyAlignment="1">
      <alignment horizontal="center" vertical="center" wrapText="1"/>
    </xf>
    <xf numFmtId="166" fontId="7" fillId="25" borderId="13" xfId="46" applyNumberFormat="1" applyFont="1" applyFill="1" applyBorder="1" applyAlignment="1">
      <alignment horizontal="center" vertical="center" wrapText="1"/>
    </xf>
    <xf numFmtId="166" fontId="9" fillId="26" borderId="10" xfId="46" applyNumberFormat="1" applyFont="1" applyFill="1" applyBorder="1" applyAlignment="1">
      <alignment horizontal="center" vertical="center" wrapText="1"/>
    </xf>
    <xf numFmtId="166" fontId="9" fillId="26" borderId="92" xfId="46" applyNumberFormat="1" applyFont="1" applyFill="1" applyBorder="1" applyAlignment="1">
      <alignment horizontal="center" vertical="center" wrapText="1"/>
    </xf>
    <xf numFmtId="166" fontId="9" fillId="26" borderId="93" xfId="46" applyNumberFormat="1" applyFont="1" applyFill="1" applyBorder="1" applyAlignment="1">
      <alignment horizontal="center" vertical="center" wrapText="1"/>
    </xf>
    <xf numFmtId="166" fontId="9" fillId="26" borderId="11" xfId="46" applyNumberFormat="1" applyFont="1" applyFill="1" applyBorder="1" applyAlignment="1">
      <alignment horizontal="center" vertical="center" wrapText="1"/>
    </xf>
    <xf numFmtId="166" fontId="7" fillId="25" borderId="94" xfId="46" applyNumberFormat="1" applyFont="1" applyFill="1" applyBorder="1" applyAlignment="1">
      <alignment horizontal="center" vertical="center" wrapText="1"/>
    </xf>
    <xf numFmtId="166" fontId="7" fillId="25" borderId="14" xfId="46" applyNumberFormat="1" applyFont="1" applyFill="1" applyBorder="1" applyAlignment="1">
      <alignment horizontal="center" vertical="center" wrapText="1"/>
    </xf>
    <xf numFmtId="164" fontId="7" fillId="25" borderId="14" xfId="46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/>
    </xf>
    <xf numFmtId="0" fontId="10" fillId="23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4" fontId="7" fillId="25" borderId="0" xfId="4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4" fontId="0" fillId="25" borderId="0" xfId="0" applyNumberFormat="1" applyFont="1" applyFill="1" applyBorder="1" applyAlignment="1">
      <alignment horizontal="center" vertical="center" wrapText="1"/>
    </xf>
    <xf numFmtId="0" fontId="0" fillId="25" borderId="35" xfId="0" applyFont="1" applyFill="1" applyBorder="1" applyAlignment="1">
      <alignment horizontal="center" wrapText="1"/>
    </xf>
    <xf numFmtId="0" fontId="0" fillId="25" borderId="37" xfId="0" applyFont="1" applyFill="1" applyBorder="1" applyAlignment="1">
      <alignment horizontal="center" wrapText="1"/>
    </xf>
    <xf numFmtId="0" fontId="31" fillId="25" borderId="0" xfId="45" applyFont="1" applyFill="1" applyBorder="1" applyAlignment="1">
      <alignment horizontal="center"/>
    </xf>
    <xf numFmtId="0" fontId="10" fillId="25" borderId="0" xfId="45" applyFont="1" applyFill="1" applyBorder="1" applyAlignment="1" applyProtection="1">
      <alignment horizontal="center"/>
    </xf>
    <xf numFmtId="0" fontId="30" fillId="25" borderId="35" xfId="0" applyFont="1" applyFill="1" applyBorder="1" applyAlignment="1">
      <alignment horizontal="center"/>
    </xf>
    <xf numFmtId="0" fontId="30" fillId="25" borderId="36" xfId="0" applyFont="1" applyFill="1" applyBorder="1" applyAlignment="1">
      <alignment horizontal="center"/>
    </xf>
    <xf numFmtId="0" fontId="30" fillId="25" borderId="37" xfId="0" applyFont="1" applyFill="1" applyBorder="1" applyAlignment="1">
      <alignment horizontal="center"/>
    </xf>
    <xf numFmtId="0" fontId="0" fillId="25" borderId="38" xfId="0" applyFont="1" applyFill="1" applyBorder="1" applyAlignment="1">
      <alignment horizontal="center"/>
    </xf>
    <xf numFmtId="0" fontId="30" fillId="25" borderId="0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" fontId="3" fillId="0" borderId="43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4" fontId="0" fillId="25" borderId="0" xfId="0" applyNumberFormat="1" applyFont="1" applyFill="1" applyBorder="1" applyAlignment="1">
      <alignment horizontal="center" vertical="center"/>
    </xf>
    <xf numFmtId="0" fontId="30" fillId="0" borderId="42" xfId="0" applyFont="1" applyFill="1" applyBorder="1" applyAlignment="1">
      <alignment horizontal="center" vertical="center"/>
    </xf>
    <xf numFmtId="0" fontId="30" fillId="0" borderId="45" xfId="0" applyFont="1" applyFill="1" applyBorder="1" applyAlignment="1">
      <alignment horizontal="center" vertical="center"/>
    </xf>
    <xf numFmtId="0" fontId="30" fillId="0" borderId="43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30" fillId="0" borderId="35" xfId="0" applyFont="1" applyFill="1" applyBorder="1" applyAlignment="1">
      <alignment horizontal="center"/>
    </xf>
    <xf numFmtId="0" fontId="30" fillId="0" borderId="36" xfId="0" applyFont="1" applyFill="1" applyBorder="1" applyAlignment="1">
      <alignment horizontal="center"/>
    </xf>
    <xf numFmtId="0" fontId="30" fillId="0" borderId="37" xfId="0" applyFont="1" applyFill="1" applyBorder="1" applyAlignment="1">
      <alignment horizontal="center"/>
    </xf>
    <xf numFmtId="0" fontId="30" fillId="0" borderId="44" xfId="0" applyFont="1" applyFill="1" applyBorder="1" applyAlignment="1">
      <alignment horizontal="center" vertical="center"/>
    </xf>
    <xf numFmtId="0" fontId="30" fillId="0" borderId="39" xfId="0" applyFont="1" applyFill="1" applyBorder="1" applyAlignment="1">
      <alignment horizontal="center" vertical="center"/>
    </xf>
    <xf numFmtId="0" fontId="30" fillId="0" borderId="41" xfId="0" applyFont="1" applyFill="1" applyBorder="1" applyAlignment="1">
      <alignment horizontal="center" vertical="center"/>
    </xf>
    <xf numFmtId="4" fontId="3" fillId="0" borderId="43" xfId="0" applyNumberFormat="1" applyFont="1" applyFill="1" applyBorder="1" applyAlignment="1">
      <alignment horizontal="center" vertical="center"/>
    </xf>
    <xf numFmtId="4" fontId="3" fillId="0" borderId="44" xfId="0" applyNumberFormat="1" applyFont="1" applyFill="1" applyBorder="1" applyAlignment="1">
      <alignment horizontal="center" vertical="center"/>
    </xf>
    <xf numFmtId="4" fontId="3" fillId="0" borderId="39" xfId="0" applyNumberFormat="1" applyFont="1" applyFill="1" applyBorder="1" applyAlignment="1">
      <alignment horizontal="center" vertical="center"/>
    </xf>
    <xf numFmtId="4" fontId="3" fillId="0" borderId="41" xfId="0" applyNumberFormat="1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left" vertical="center" wrapText="1"/>
    </xf>
    <xf numFmtId="4" fontId="0" fillId="0" borderId="43" xfId="0" applyNumberFormat="1" applyFont="1" applyFill="1" applyBorder="1" applyAlignment="1">
      <alignment horizontal="center" vertical="center"/>
    </xf>
    <xf numFmtId="4" fontId="0" fillId="0" borderId="44" xfId="0" applyNumberFormat="1" applyFont="1" applyFill="1" applyBorder="1" applyAlignment="1">
      <alignment horizontal="center" vertical="center"/>
    </xf>
    <xf numFmtId="4" fontId="0" fillId="0" borderId="39" xfId="0" applyNumberFormat="1" applyFont="1" applyFill="1" applyBorder="1" applyAlignment="1">
      <alignment horizontal="center" vertical="center"/>
    </xf>
    <xf numFmtId="4" fontId="0" fillId="0" borderId="41" xfId="0" applyNumberFormat="1" applyFont="1" applyFill="1" applyBorder="1" applyAlignment="1">
      <alignment horizontal="center" vertical="center"/>
    </xf>
    <xf numFmtId="0" fontId="3" fillId="25" borderId="38" xfId="0" applyFont="1" applyFill="1" applyBorder="1" applyAlignment="1">
      <alignment horizontal="center"/>
    </xf>
    <xf numFmtId="4" fontId="32" fillId="25" borderId="0" xfId="0" applyNumberFormat="1" applyFont="1" applyFill="1" applyBorder="1" applyAlignment="1">
      <alignment horizontal="center"/>
    </xf>
    <xf numFmtId="4" fontId="0" fillId="25" borderId="43" xfId="0" applyNumberFormat="1" applyFont="1" applyFill="1" applyBorder="1" applyAlignment="1">
      <alignment horizontal="center" vertical="center"/>
    </xf>
    <xf numFmtId="4" fontId="0" fillId="25" borderId="44" xfId="0" applyNumberFormat="1" applyFont="1" applyFill="1" applyBorder="1" applyAlignment="1">
      <alignment horizontal="center" vertical="center"/>
    </xf>
    <xf numFmtId="4" fontId="0" fillId="25" borderId="39" xfId="0" applyNumberFormat="1" applyFont="1" applyFill="1" applyBorder="1" applyAlignment="1">
      <alignment horizontal="center" vertical="center"/>
    </xf>
    <xf numFmtId="4" fontId="0" fillId="25" borderId="41" xfId="0" applyNumberFormat="1" applyFont="1" applyFill="1" applyBorder="1" applyAlignment="1">
      <alignment horizontal="center" vertical="center"/>
    </xf>
    <xf numFmtId="10" fontId="32" fillId="25" borderId="0" xfId="0" applyNumberFormat="1" applyFont="1" applyFill="1" applyBorder="1" applyAlignment="1">
      <alignment horizontal="center"/>
    </xf>
    <xf numFmtId="10" fontId="32" fillId="25" borderId="65" xfId="0" applyNumberFormat="1" applyFont="1" applyFill="1" applyBorder="1" applyAlignment="1">
      <alignment horizontal="center"/>
    </xf>
    <xf numFmtId="10" fontId="32" fillId="25" borderId="66" xfId="0" applyNumberFormat="1" applyFont="1" applyFill="1" applyBorder="1" applyAlignment="1">
      <alignment horizontal="center"/>
    </xf>
    <xf numFmtId="10" fontId="32" fillId="25" borderId="67" xfId="0" applyNumberFormat="1" applyFont="1" applyFill="1" applyBorder="1" applyAlignment="1">
      <alignment horizontal="center"/>
    </xf>
    <xf numFmtId="10" fontId="32" fillId="25" borderId="51" xfId="0" applyNumberFormat="1" applyFont="1" applyFill="1" applyBorder="1" applyAlignment="1">
      <alignment horizontal="center"/>
    </xf>
    <xf numFmtId="10" fontId="32" fillId="25" borderId="52" xfId="0" applyNumberFormat="1" applyFont="1" applyFill="1" applyBorder="1" applyAlignment="1">
      <alignment horizontal="center"/>
    </xf>
    <xf numFmtId="4" fontId="32" fillId="25" borderId="56" xfId="0" applyNumberFormat="1" applyFont="1" applyFill="1" applyBorder="1" applyAlignment="1">
      <alignment horizontal="center"/>
    </xf>
    <xf numFmtId="4" fontId="32" fillId="25" borderId="60" xfId="0" applyNumberFormat="1" applyFont="1" applyFill="1" applyBorder="1" applyAlignment="1">
      <alignment horizontal="center"/>
    </xf>
    <xf numFmtId="4" fontId="32" fillId="25" borderId="61" xfId="0" applyNumberFormat="1" applyFont="1" applyFill="1" applyBorder="1" applyAlignment="1">
      <alignment horizontal="center"/>
    </xf>
    <xf numFmtId="4" fontId="32" fillId="25" borderId="73" xfId="0" applyNumberFormat="1" applyFont="1" applyFill="1" applyBorder="1" applyAlignment="1">
      <alignment horizontal="center"/>
    </xf>
    <xf numFmtId="4" fontId="32" fillId="25" borderId="89" xfId="0" applyNumberFormat="1" applyFont="1" applyFill="1" applyBorder="1" applyAlignment="1">
      <alignment horizontal="center"/>
    </xf>
    <xf numFmtId="4" fontId="32" fillId="25" borderId="65" xfId="0" applyNumberFormat="1" applyFont="1" applyFill="1" applyBorder="1" applyAlignment="1">
      <alignment horizontal="center"/>
    </xf>
    <xf numFmtId="4" fontId="32" fillId="25" borderId="66" xfId="0" applyNumberFormat="1" applyFont="1" applyFill="1" applyBorder="1" applyAlignment="1">
      <alignment horizontal="center"/>
    </xf>
    <xf numFmtId="4" fontId="32" fillId="25" borderId="67" xfId="0" applyNumberFormat="1" applyFont="1" applyFill="1" applyBorder="1" applyAlignment="1">
      <alignment horizontal="center"/>
    </xf>
    <xf numFmtId="10" fontId="32" fillId="25" borderId="58" xfId="0" applyNumberFormat="1" applyFont="1" applyFill="1" applyBorder="1" applyAlignment="1">
      <alignment horizontal="center"/>
    </xf>
    <xf numFmtId="4" fontId="27" fillId="25" borderId="56" xfId="0" applyNumberFormat="1" applyFont="1" applyFill="1" applyBorder="1" applyAlignment="1">
      <alignment horizontal="center"/>
    </xf>
    <xf numFmtId="4" fontId="27" fillId="25" borderId="60" xfId="0" applyNumberFormat="1" applyFont="1" applyFill="1" applyBorder="1" applyAlignment="1">
      <alignment horizontal="center"/>
    </xf>
    <xf numFmtId="0" fontId="0" fillId="25" borderId="62" xfId="0" applyFont="1" applyFill="1" applyBorder="1" applyAlignment="1">
      <alignment horizontal="center"/>
    </xf>
    <xf numFmtId="0" fontId="0" fillId="25" borderId="0" xfId="0" applyFont="1" applyFill="1" applyBorder="1" applyAlignment="1">
      <alignment horizontal="center"/>
    </xf>
    <xf numFmtId="0" fontId="0" fillId="25" borderId="63" xfId="0" applyFont="1" applyFill="1" applyBorder="1" applyAlignment="1">
      <alignment horizontal="center"/>
    </xf>
    <xf numFmtId="4" fontId="27" fillId="25" borderId="73" xfId="0" applyNumberFormat="1" applyFont="1" applyFill="1" applyBorder="1" applyAlignment="1">
      <alignment horizontal="center"/>
    </xf>
    <xf numFmtId="4" fontId="27" fillId="25" borderId="74" xfId="0" applyNumberFormat="1" applyFont="1" applyFill="1" applyBorder="1" applyAlignment="1">
      <alignment horizontal="center"/>
    </xf>
    <xf numFmtId="0" fontId="32" fillId="25" borderId="66" xfId="0" applyFont="1" applyFill="1" applyBorder="1" applyAlignment="1">
      <alignment horizontal="center"/>
    </xf>
    <xf numFmtId="0" fontId="32" fillId="25" borderId="67" xfId="0" applyFont="1" applyFill="1" applyBorder="1" applyAlignment="1">
      <alignment horizontal="center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uro" xfId="28"/>
    <cellStyle name="Explanatory Text" xfId="29"/>
    <cellStyle name="F2" xfId="30"/>
    <cellStyle name="F3" xfId="31"/>
    <cellStyle name="F4" xfId="32"/>
    <cellStyle name="F5" xfId="33"/>
    <cellStyle name="F6" xfId="34"/>
    <cellStyle name="F7" xfId="35"/>
    <cellStyle name="F8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ormal" xfId="0" builtinId="0"/>
    <cellStyle name="Normal 3" xfId="44"/>
    <cellStyle name="Normal_Formato" xfId="45"/>
    <cellStyle name="Normal_JGPERODR" xfId="46"/>
    <cellStyle name="Normal_La Parrilla 2" xfId="47"/>
    <cellStyle name="Note" xfId="48"/>
    <cellStyle name="Output" xfId="49"/>
    <cellStyle name="Title" xfId="50"/>
    <cellStyle name="Warning Text" xfId="5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307898</xdr:colOff>
      <xdr:row>166</xdr:row>
      <xdr:rowOff>20475</xdr:rowOff>
    </xdr:from>
    <xdr:to>
      <xdr:col>3</xdr:col>
      <xdr:colOff>169935</xdr:colOff>
      <xdr:row>170</xdr:row>
      <xdr:rowOff>132429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1720226" y="73045475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 O PERSONA FISICA</a:t>
          </a:r>
        </a:p>
      </xdr:txBody>
    </xdr:sp>
    <xdr:clientData/>
  </xdr:twoCellAnchor>
  <xdr:twoCellAnchor>
    <xdr:from>
      <xdr:col>6</xdr:col>
      <xdr:colOff>199289</xdr:colOff>
      <xdr:row>166</xdr:row>
      <xdr:rowOff>35444</xdr:rowOff>
    </xdr:from>
    <xdr:to>
      <xdr:col>7</xdr:col>
      <xdr:colOff>175206</xdr:colOff>
      <xdr:row>171</xdr:row>
      <xdr:rowOff>5070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6866789" y="73060444"/>
          <a:ext cx="270203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2</xdr:col>
      <xdr:colOff>65691</xdr:colOff>
      <xdr:row>166</xdr:row>
      <xdr:rowOff>34081</xdr:rowOff>
    </xdr:from>
    <xdr:to>
      <xdr:col>3</xdr:col>
      <xdr:colOff>72304</xdr:colOff>
      <xdr:row>166</xdr:row>
      <xdr:rowOff>38164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CxnSpPr/>
      </xdr:nvCxnSpPr>
      <xdr:spPr>
        <a:xfrm flipV="1">
          <a:off x="1478019" y="73059081"/>
          <a:ext cx="2798423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129551</xdr:colOff>
      <xdr:row>166</xdr:row>
      <xdr:rowOff>10950</xdr:rowOff>
    </xdr:from>
    <xdr:to>
      <xdr:col>7</xdr:col>
      <xdr:colOff>137105</xdr:colOff>
      <xdr:row>166</xdr:row>
      <xdr:rowOff>10950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CxnSpPr/>
      </xdr:nvCxnSpPr>
      <xdr:spPr>
        <a:xfrm>
          <a:off x="6797051" y="73035950"/>
          <a:ext cx="2733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vitado/Escritorio/PROYECTOS_NOV2005/BAYAS/EXCEL/Presupuestos%20pxp%202001/Agua%20Potable/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F17" sqref="F17"/>
    </sheetView>
  </sheetViews>
  <sheetFormatPr baseColWidth="10" defaultColWidth="12" defaultRowHeight="12" x14ac:dyDescent="0.2"/>
  <cols>
    <col min="1" max="1" width="30.33203125" style="1" bestFit="1" customWidth="1"/>
    <col min="2" max="2" width="12.1640625" style="1" bestFit="1" customWidth="1"/>
    <col min="3" max="3" width="4.1640625" style="1" bestFit="1" customWidth="1"/>
    <col min="4" max="16384" width="12" style="1"/>
  </cols>
  <sheetData>
    <row r="1" spans="1:3" ht="15.75" x14ac:dyDescent="0.25">
      <c r="A1" s="210" t="s">
        <v>8</v>
      </c>
      <c r="B1" s="210"/>
      <c r="C1" s="210"/>
    </row>
    <row r="2" spans="1:3" ht="12.75" x14ac:dyDescent="0.2">
      <c r="A2" s="211" t="s">
        <v>9</v>
      </c>
      <c r="B2" s="211"/>
      <c r="C2" s="211"/>
    </row>
    <row r="3" spans="1:3" x14ac:dyDescent="0.2">
      <c r="A3" s="1" t="s">
        <v>10</v>
      </c>
      <c r="B3" s="1">
        <v>5</v>
      </c>
      <c r="C3" s="1" t="s">
        <v>11</v>
      </c>
    </row>
    <row r="4" spans="1:3" x14ac:dyDescent="0.2">
      <c r="A4" s="1" t="s">
        <v>12</v>
      </c>
      <c r="B4" s="1">
        <v>65</v>
      </c>
      <c r="C4" s="1" t="s">
        <v>11</v>
      </c>
    </row>
    <row r="5" spans="1:3" x14ac:dyDescent="0.2">
      <c r="A5" s="1" t="s">
        <v>13</v>
      </c>
      <c r="B5" s="1">
        <f>B6+B7+B8</f>
        <v>100</v>
      </c>
      <c r="C5" s="1" t="s">
        <v>11</v>
      </c>
    </row>
    <row r="6" spans="1:3" x14ac:dyDescent="0.2">
      <c r="A6" s="1" t="s">
        <v>14</v>
      </c>
      <c r="B6" s="1">
        <v>5</v>
      </c>
      <c r="C6" s="1" t="s">
        <v>11</v>
      </c>
    </row>
    <row r="7" spans="1:3" x14ac:dyDescent="0.2">
      <c r="A7" s="1" t="s">
        <v>15</v>
      </c>
      <c r="B7" s="1">
        <v>35</v>
      </c>
      <c r="C7" s="1" t="s">
        <v>11</v>
      </c>
    </row>
    <row r="8" spans="1:3" x14ac:dyDescent="0.2">
      <c r="A8" s="1" t="s">
        <v>30</v>
      </c>
      <c r="B8" s="1">
        <v>60</v>
      </c>
    </row>
    <row r="9" spans="1:3" x14ac:dyDescent="0.2">
      <c r="A9" s="1" t="s">
        <v>16</v>
      </c>
      <c r="B9" s="2">
        <v>864</v>
      </c>
      <c r="C9" s="1" t="s">
        <v>17</v>
      </c>
    </row>
    <row r="10" spans="1:3" x14ac:dyDescent="0.2">
      <c r="B10" s="2"/>
    </row>
    <row r="11" spans="1:3" ht="12.75" x14ac:dyDescent="0.2">
      <c r="A11" s="211" t="s">
        <v>18</v>
      </c>
      <c r="B11" s="211"/>
      <c r="C11" s="211"/>
    </row>
    <row r="12" spans="1:3" ht="14.25" x14ac:dyDescent="0.2">
      <c r="A12" s="1" t="s">
        <v>19</v>
      </c>
      <c r="B12" s="1">
        <f>((B5*B4)/10000)*B9</f>
        <v>561.6</v>
      </c>
      <c r="C12" s="1" t="s">
        <v>29</v>
      </c>
    </row>
    <row r="13" spans="1:3" ht="14.25" x14ac:dyDescent="0.2">
      <c r="A13" s="1" t="s">
        <v>21</v>
      </c>
      <c r="B13" s="1">
        <f>((B6*B4)/10000)*B9</f>
        <v>28.080000000000002</v>
      </c>
      <c r="C13" s="1" t="s">
        <v>29</v>
      </c>
    </row>
    <row r="14" spans="1:3" ht="14.25" x14ac:dyDescent="0.2">
      <c r="A14" s="1" t="s">
        <v>23</v>
      </c>
      <c r="B14" s="5">
        <f>((PI()*((B3/100)^2))/4)*B9</f>
        <v>1.6964600329384885</v>
      </c>
      <c r="C14" s="1" t="s">
        <v>29</v>
      </c>
    </row>
    <row r="15" spans="1:3" ht="14.25" x14ac:dyDescent="0.2">
      <c r="A15" s="1" t="s">
        <v>24</v>
      </c>
      <c r="B15" s="3">
        <f>B12-(B13+B14)-B16</f>
        <v>194.86353996706146</v>
      </c>
      <c r="C15" s="1" t="s">
        <v>29</v>
      </c>
    </row>
    <row r="16" spans="1:3" ht="14.25" x14ac:dyDescent="0.2">
      <c r="A16" s="1" t="s">
        <v>31</v>
      </c>
      <c r="B16" s="3">
        <f>((B9*B8)/10000)*B4</f>
        <v>336.96000000000004</v>
      </c>
      <c r="C16" s="1" t="s">
        <v>29</v>
      </c>
    </row>
    <row r="17" spans="1:3" ht="14.25" x14ac:dyDescent="0.2">
      <c r="A17" s="1" t="s">
        <v>28</v>
      </c>
      <c r="B17" s="1">
        <f>B9*B4/100</f>
        <v>561.6</v>
      </c>
      <c r="C17" s="1" t="s">
        <v>22</v>
      </c>
    </row>
    <row r="19" spans="1:3" hidden="1" x14ac:dyDescent="0.2">
      <c r="A19" s="4" t="s">
        <v>25</v>
      </c>
    </row>
    <row r="20" spans="1:3" hidden="1" x14ac:dyDescent="0.2">
      <c r="A20" s="1" t="s">
        <v>12</v>
      </c>
      <c r="B20" s="1">
        <v>40</v>
      </c>
      <c r="C20" s="1" t="s">
        <v>11</v>
      </c>
    </row>
    <row r="21" spans="1:3" hidden="1" x14ac:dyDescent="0.2">
      <c r="A21" s="1" t="s">
        <v>13</v>
      </c>
      <c r="B21" s="1">
        <v>100</v>
      </c>
      <c r="C21" s="1" t="s">
        <v>11</v>
      </c>
    </row>
    <row r="22" spans="1:3" hidden="1" x14ac:dyDescent="0.2">
      <c r="A22" s="1" t="s">
        <v>15</v>
      </c>
      <c r="B22" s="1">
        <v>75</v>
      </c>
      <c r="C22" s="1" t="s">
        <v>11</v>
      </c>
    </row>
    <row r="23" spans="1:3" hidden="1" x14ac:dyDescent="0.2">
      <c r="A23" s="1" t="s">
        <v>16</v>
      </c>
      <c r="B23" s="2">
        <v>577.54</v>
      </c>
      <c r="C23" s="1" t="s">
        <v>17</v>
      </c>
    </row>
    <row r="24" spans="1:3" hidden="1" x14ac:dyDescent="0.2">
      <c r="A24" s="1" t="s">
        <v>26</v>
      </c>
      <c r="B24" s="1">
        <v>298.60000000000002</v>
      </c>
      <c r="C24" s="1" t="s">
        <v>27</v>
      </c>
    </row>
    <row r="25" spans="1:3" ht="12.75" hidden="1" x14ac:dyDescent="0.2">
      <c r="A25" s="211" t="s">
        <v>18</v>
      </c>
      <c r="B25" s="211"/>
      <c r="C25" s="211"/>
    </row>
    <row r="26" spans="1:3" hidden="1" x14ac:dyDescent="0.2">
      <c r="A26" s="1" t="s">
        <v>19</v>
      </c>
      <c r="B26" s="3">
        <f>((B20*B21)/10000)*B23</f>
        <v>231.01599999999999</v>
      </c>
      <c r="C26" s="1" t="s">
        <v>20</v>
      </c>
    </row>
    <row r="27" spans="1:3" ht="14.25" hidden="1" x14ac:dyDescent="0.2">
      <c r="A27" s="1" t="s">
        <v>24</v>
      </c>
      <c r="B27" s="3">
        <f>B26</f>
        <v>231.01599999999999</v>
      </c>
      <c r="C27" s="1" t="s">
        <v>22</v>
      </c>
    </row>
  </sheetData>
  <mergeCells count="4">
    <mergeCell ref="A1:C1"/>
    <mergeCell ref="A2:C2"/>
    <mergeCell ref="A11:C11"/>
    <mergeCell ref="A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164"/>
  <sheetViews>
    <sheetView tabSelected="1" topLeftCell="B142" zoomScale="87" zoomScaleNormal="87" workbookViewId="0">
      <selection activeCell="E139" sqref="E139"/>
    </sheetView>
  </sheetViews>
  <sheetFormatPr baseColWidth="10" defaultColWidth="14.33203125" defaultRowHeight="11.25" customHeight="1" x14ac:dyDescent="0.15"/>
  <cols>
    <col min="1" max="1" width="12.33203125" customWidth="1"/>
    <col min="2" max="2" width="12.5" customWidth="1"/>
    <col min="3" max="3" width="48.83203125" customWidth="1"/>
    <col min="7" max="7" width="47.6640625" customWidth="1"/>
    <col min="8" max="8" width="16" bestFit="1" customWidth="1"/>
  </cols>
  <sheetData>
    <row r="1" spans="1:9" ht="11.25" customHeight="1" x14ac:dyDescent="0.15">
      <c r="A1" s="6"/>
      <c r="B1" s="6"/>
      <c r="C1" s="6"/>
      <c r="D1" s="6"/>
      <c r="E1" s="6"/>
      <c r="F1" s="6"/>
      <c r="G1" s="6"/>
      <c r="H1" s="6"/>
    </row>
    <row r="2" spans="1:9" ht="11.25" customHeight="1" x14ac:dyDescent="0.15">
      <c r="A2" s="6"/>
      <c r="B2" s="6"/>
      <c r="C2" s="6"/>
      <c r="D2" s="6"/>
      <c r="E2" s="6"/>
      <c r="F2" s="6"/>
      <c r="G2" s="6"/>
      <c r="H2" s="6"/>
    </row>
    <row r="3" spans="1:9" ht="11.25" customHeight="1" x14ac:dyDescent="0.15">
      <c r="A3" s="6"/>
      <c r="B3" s="6"/>
      <c r="C3" s="6"/>
      <c r="D3" s="6"/>
      <c r="E3" s="6"/>
      <c r="F3" s="6"/>
      <c r="G3" s="6"/>
      <c r="H3" s="6"/>
    </row>
    <row r="4" spans="1:9" ht="11.25" customHeight="1" x14ac:dyDescent="0.15">
      <c r="A4" s="9"/>
      <c r="B4" s="9"/>
      <c r="C4" s="9"/>
      <c r="D4" s="9"/>
      <c r="E4" s="9"/>
      <c r="F4" s="9"/>
      <c r="G4" s="9"/>
      <c r="H4" s="9"/>
      <c r="I4" s="9"/>
    </row>
    <row r="5" spans="1:9" ht="24" customHeight="1" x14ac:dyDescent="0.15">
      <c r="A5" s="9"/>
      <c r="B5" s="93" t="s">
        <v>88</v>
      </c>
      <c r="C5" s="212" t="s">
        <v>106</v>
      </c>
      <c r="D5" s="212"/>
      <c r="E5" s="212"/>
      <c r="F5" s="212"/>
      <c r="G5" s="197"/>
      <c r="H5" s="9"/>
      <c r="I5" s="9"/>
    </row>
    <row r="6" spans="1:9" ht="11.25" customHeight="1" x14ac:dyDescent="0.15">
      <c r="A6" s="9"/>
      <c r="B6" s="93"/>
      <c r="C6" s="29"/>
      <c r="D6" s="9"/>
      <c r="E6" s="9"/>
      <c r="F6" s="9"/>
      <c r="G6" s="9"/>
      <c r="H6" s="9"/>
      <c r="I6" s="9"/>
    </row>
    <row r="7" spans="1:9" ht="11.25" customHeight="1" x14ac:dyDescent="0.15">
      <c r="A7" s="9"/>
      <c r="B7" s="93" t="s">
        <v>35</v>
      </c>
      <c r="C7" s="29" t="s">
        <v>107</v>
      </c>
      <c r="D7" s="9"/>
      <c r="E7" s="9"/>
      <c r="F7" s="9"/>
      <c r="G7" s="9"/>
      <c r="H7" s="9"/>
      <c r="I7" s="9"/>
    </row>
    <row r="8" spans="1:9" ht="11.25" customHeight="1" x14ac:dyDescent="0.15">
      <c r="A8" s="9"/>
      <c r="B8" s="93" t="s">
        <v>34</v>
      </c>
      <c r="C8" s="29" t="s">
        <v>107</v>
      </c>
      <c r="D8" s="9"/>
      <c r="E8" s="9"/>
      <c r="F8" s="9"/>
      <c r="G8" s="9"/>
      <c r="H8" s="9"/>
      <c r="I8" s="9"/>
    </row>
    <row r="9" spans="1:9" ht="11.25" customHeight="1" thickBot="1" x14ac:dyDescent="0.2">
      <c r="A9" s="9"/>
      <c r="B9" s="9"/>
      <c r="C9" s="9"/>
      <c r="D9" s="9"/>
      <c r="E9" s="9"/>
      <c r="F9" s="9"/>
      <c r="G9" s="9"/>
      <c r="H9" s="9"/>
      <c r="I9" s="9"/>
    </row>
    <row r="10" spans="1:9" ht="30" customHeight="1" thickBot="1" x14ac:dyDescent="0.2">
      <c r="A10" s="9"/>
      <c r="B10" s="87" t="s">
        <v>1</v>
      </c>
      <c r="C10" s="88" t="s">
        <v>56</v>
      </c>
      <c r="D10" s="88" t="s">
        <v>2</v>
      </c>
      <c r="E10" s="88" t="s">
        <v>57</v>
      </c>
      <c r="F10" s="89" t="s">
        <v>58</v>
      </c>
      <c r="G10" s="198" t="s">
        <v>214</v>
      </c>
      <c r="H10" s="90" t="s">
        <v>59</v>
      </c>
      <c r="I10" s="9"/>
    </row>
    <row r="11" spans="1:9" ht="43.5" customHeight="1" x14ac:dyDescent="0.15">
      <c r="A11" s="9"/>
      <c r="B11" s="13"/>
      <c r="C11" s="156" t="s">
        <v>150</v>
      </c>
      <c r="D11" s="14"/>
      <c r="E11" s="15"/>
      <c r="F11" s="16"/>
      <c r="G11" s="199"/>
      <c r="H11" s="17"/>
      <c r="I11" s="9"/>
    </row>
    <row r="12" spans="1:9" ht="11.25" customHeight="1" x14ac:dyDescent="0.15">
      <c r="A12" s="9"/>
      <c r="B12" s="18"/>
      <c r="C12" s="28" t="s">
        <v>3</v>
      </c>
      <c r="D12" s="19"/>
      <c r="E12" s="20"/>
      <c r="F12" s="21"/>
      <c r="G12" s="200"/>
      <c r="H12" s="23"/>
      <c r="I12" s="9"/>
    </row>
    <row r="13" spans="1:9" ht="42.75" customHeight="1" x14ac:dyDescent="0.15">
      <c r="A13" s="9"/>
      <c r="B13" s="96" t="s">
        <v>164</v>
      </c>
      <c r="C13" s="25" t="s">
        <v>108</v>
      </c>
      <c r="D13" s="26"/>
      <c r="E13" s="20"/>
      <c r="F13" s="22"/>
      <c r="G13" s="201"/>
      <c r="H13" s="23"/>
      <c r="I13" s="9"/>
    </row>
    <row r="14" spans="1:9" ht="22.5" customHeight="1" x14ac:dyDescent="0.15">
      <c r="A14" s="9"/>
      <c r="B14" s="96" t="s">
        <v>165</v>
      </c>
      <c r="C14" s="25" t="s">
        <v>145</v>
      </c>
      <c r="D14" s="26" t="s">
        <v>97</v>
      </c>
      <c r="E14" s="20">
        <v>0.01</v>
      </c>
      <c r="F14" s="22"/>
      <c r="G14" s="201"/>
      <c r="H14" s="131"/>
      <c r="I14" s="9"/>
    </row>
    <row r="15" spans="1:9" ht="60" customHeight="1" x14ac:dyDescent="0.15">
      <c r="A15" s="9"/>
      <c r="B15" s="38" t="s">
        <v>110</v>
      </c>
      <c r="C15" s="25" t="s">
        <v>111</v>
      </c>
      <c r="D15" s="95" t="s">
        <v>89</v>
      </c>
      <c r="E15" s="95">
        <v>1</v>
      </c>
      <c r="F15" s="22"/>
      <c r="G15" s="201"/>
      <c r="H15" s="131"/>
      <c r="I15" s="9"/>
    </row>
    <row r="16" spans="1:9" ht="60" customHeight="1" x14ac:dyDescent="0.15">
      <c r="A16" s="9"/>
      <c r="B16" s="167" t="s">
        <v>154</v>
      </c>
      <c r="C16" s="25" t="s">
        <v>151</v>
      </c>
      <c r="D16" s="95" t="s">
        <v>50</v>
      </c>
      <c r="E16" s="95">
        <v>4</v>
      </c>
      <c r="F16" s="22"/>
      <c r="G16" s="201"/>
      <c r="H16" s="131"/>
      <c r="I16" s="9"/>
    </row>
    <row r="17" spans="1:10" ht="36.75" customHeight="1" x14ac:dyDescent="0.15">
      <c r="A17" s="9"/>
      <c r="B17" s="167" t="s">
        <v>155</v>
      </c>
      <c r="C17" s="25" t="s">
        <v>152</v>
      </c>
      <c r="D17" s="95" t="s">
        <v>50</v>
      </c>
      <c r="E17" s="95">
        <v>1</v>
      </c>
      <c r="F17" s="22"/>
      <c r="G17" s="201"/>
      <c r="H17" s="131"/>
      <c r="I17" s="9"/>
    </row>
    <row r="18" spans="1:10" ht="22.5" customHeight="1" x14ac:dyDescent="0.15">
      <c r="A18" s="9"/>
      <c r="B18" s="168" t="s">
        <v>166</v>
      </c>
      <c r="C18" s="25" t="s">
        <v>215</v>
      </c>
      <c r="D18" s="26"/>
      <c r="E18" s="20"/>
      <c r="F18" s="22"/>
      <c r="G18" s="201"/>
      <c r="H18" s="131"/>
      <c r="I18" s="9"/>
    </row>
    <row r="19" spans="1:10" ht="53.25" customHeight="1" x14ac:dyDescent="0.15">
      <c r="A19" s="9"/>
      <c r="B19" s="169" t="s">
        <v>115</v>
      </c>
      <c r="C19" s="25" t="s">
        <v>153</v>
      </c>
      <c r="D19" s="26" t="s">
        <v>50</v>
      </c>
      <c r="E19" s="20">
        <v>4</v>
      </c>
      <c r="F19" s="22"/>
      <c r="G19" s="201"/>
      <c r="H19" s="131"/>
      <c r="I19" s="9"/>
    </row>
    <row r="20" spans="1:10" ht="39.75" customHeight="1" x14ac:dyDescent="0.15">
      <c r="A20" s="9"/>
      <c r="B20" s="96" t="s">
        <v>156</v>
      </c>
      <c r="C20" s="25" t="s">
        <v>112</v>
      </c>
      <c r="D20" s="26" t="s">
        <v>50</v>
      </c>
      <c r="E20" s="20">
        <v>4</v>
      </c>
      <c r="F20" s="22"/>
      <c r="G20" s="201"/>
      <c r="H20" s="131"/>
      <c r="I20" s="9"/>
    </row>
    <row r="21" spans="1:10" ht="40.5" customHeight="1" x14ac:dyDescent="0.15">
      <c r="A21" s="9"/>
      <c r="B21" s="96" t="s">
        <v>157</v>
      </c>
      <c r="C21" s="25" t="s">
        <v>129</v>
      </c>
      <c r="D21" s="26" t="s">
        <v>53</v>
      </c>
      <c r="E21" s="20">
        <v>21.599999999999998</v>
      </c>
      <c r="F21" s="22"/>
      <c r="G21" s="201"/>
      <c r="H21" s="131"/>
      <c r="I21" s="9"/>
    </row>
    <row r="22" spans="1:10" ht="29.25" customHeight="1" x14ac:dyDescent="0.15">
      <c r="A22" s="9"/>
      <c r="B22" s="130"/>
      <c r="C22" s="10"/>
      <c r="D22" s="10"/>
      <c r="E22" s="10"/>
      <c r="F22" s="10"/>
      <c r="G22" s="10"/>
      <c r="H22" s="10"/>
      <c r="I22" s="9"/>
    </row>
    <row r="23" spans="1:10" ht="18" customHeight="1" x14ac:dyDescent="0.15">
      <c r="A23" s="6"/>
      <c r="B23" s="11"/>
      <c r="C23" s="29"/>
      <c r="D23" s="12"/>
      <c r="E23" s="9"/>
      <c r="F23" s="107" t="s">
        <v>87</v>
      </c>
      <c r="G23" s="202"/>
      <c r="H23" s="108"/>
      <c r="I23" s="6"/>
      <c r="J23" s="6"/>
    </row>
    <row r="24" spans="1:10" ht="18" customHeight="1" thickBot="1" x14ac:dyDescent="0.2">
      <c r="A24" s="6"/>
      <c r="B24" s="32"/>
      <c r="C24" s="29"/>
      <c r="D24" s="12"/>
      <c r="E24" s="9"/>
      <c r="F24" s="92" t="s">
        <v>43</v>
      </c>
      <c r="G24" s="203"/>
      <c r="H24" s="41"/>
      <c r="I24" s="6"/>
      <c r="J24" s="6"/>
    </row>
    <row r="25" spans="1:10" ht="11.25" customHeight="1" thickBot="1" x14ac:dyDescent="0.2">
      <c r="A25" s="6"/>
      <c r="B25" s="32"/>
      <c r="C25" s="29"/>
      <c r="D25" s="12"/>
      <c r="E25" s="9"/>
      <c r="F25" s="103"/>
      <c r="G25" s="103"/>
      <c r="H25" s="104"/>
      <c r="I25" s="6"/>
      <c r="J25" s="6"/>
    </row>
    <row r="26" spans="1:10" ht="27.75" customHeight="1" x14ac:dyDescent="0.15">
      <c r="A26" s="6"/>
      <c r="B26" s="13"/>
      <c r="C26" s="27" t="s">
        <v>113</v>
      </c>
      <c r="D26" s="14"/>
      <c r="E26" s="15"/>
      <c r="F26" s="16"/>
      <c r="G26" s="199"/>
      <c r="H26" s="17"/>
      <c r="I26" s="6"/>
      <c r="J26" s="6"/>
    </row>
    <row r="27" spans="1:10" ht="39.75" customHeight="1" x14ac:dyDescent="0.15">
      <c r="A27" s="6"/>
      <c r="B27" s="18" t="s">
        <v>164</v>
      </c>
      <c r="C27" s="25" t="s">
        <v>108</v>
      </c>
      <c r="D27" s="95"/>
      <c r="E27" s="95"/>
      <c r="F27" s="22"/>
      <c r="G27" s="201"/>
      <c r="H27" s="23"/>
      <c r="I27" s="6"/>
      <c r="J27" s="6"/>
    </row>
    <row r="28" spans="1:10" ht="25.5" customHeight="1" x14ac:dyDescent="0.15">
      <c r="A28" s="6"/>
      <c r="B28" s="97" t="s">
        <v>165</v>
      </c>
      <c r="C28" s="25" t="s">
        <v>145</v>
      </c>
      <c r="D28" s="95" t="s">
        <v>97</v>
      </c>
      <c r="E28" s="95">
        <v>0.1</v>
      </c>
      <c r="F28" s="22"/>
      <c r="G28" s="201"/>
      <c r="H28" s="131"/>
      <c r="I28" s="6"/>
      <c r="J28" s="6"/>
    </row>
    <row r="29" spans="1:10" ht="33.75" customHeight="1" x14ac:dyDescent="0.15">
      <c r="A29" s="6"/>
      <c r="B29" s="96" t="s">
        <v>167</v>
      </c>
      <c r="C29" s="25" t="s">
        <v>114</v>
      </c>
      <c r="D29" s="26"/>
      <c r="E29" s="20"/>
      <c r="F29" s="22"/>
      <c r="G29" s="201"/>
      <c r="H29" s="131"/>
      <c r="I29" s="6"/>
      <c r="J29" s="6"/>
    </row>
    <row r="30" spans="1:10" ht="33.75" customHeight="1" x14ac:dyDescent="0.15">
      <c r="A30" s="6"/>
      <c r="B30" s="97" t="s">
        <v>168</v>
      </c>
      <c r="C30" s="25" t="s">
        <v>216</v>
      </c>
      <c r="D30" s="95" t="s">
        <v>109</v>
      </c>
      <c r="E30" s="20">
        <v>36</v>
      </c>
      <c r="F30" s="22"/>
      <c r="G30" s="201"/>
      <c r="H30" s="131"/>
      <c r="I30" s="6"/>
      <c r="J30" s="6"/>
    </row>
    <row r="31" spans="1:10" ht="78" customHeight="1" x14ac:dyDescent="0.15">
      <c r="A31" s="6"/>
      <c r="B31" s="96" t="s">
        <v>103</v>
      </c>
      <c r="C31" s="25" t="s">
        <v>33</v>
      </c>
      <c r="D31" s="26" t="s">
        <v>116</v>
      </c>
      <c r="E31" s="20">
        <v>2</v>
      </c>
      <c r="F31" s="22"/>
      <c r="G31" s="201"/>
      <c r="H31" s="131"/>
      <c r="I31" s="6"/>
      <c r="J31" s="6"/>
    </row>
    <row r="32" spans="1:10" ht="51" customHeight="1" x14ac:dyDescent="0.15">
      <c r="A32" s="6"/>
      <c r="B32" s="96" t="s">
        <v>158</v>
      </c>
      <c r="C32" s="25" t="s">
        <v>143</v>
      </c>
      <c r="D32" s="26" t="s">
        <v>50</v>
      </c>
      <c r="E32" s="20">
        <v>2</v>
      </c>
      <c r="F32" s="22"/>
      <c r="G32" s="201"/>
      <c r="H32" s="131"/>
      <c r="I32" s="6"/>
      <c r="J32" s="6"/>
    </row>
    <row r="33" spans="1:10" ht="50.25" customHeight="1" x14ac:dyDescent="0.15">
      <c r="A33" s="6"/>
      <c r="B33" s="18" t="s">
        <v>159</v>
      </c>
      <c r="C33" s="105" t="s">
        <v>117</v>
      </c>
      <c r="D33" s="26" t="s">
        <v>50</v>
      </c>
      <c r="E33" s="20">
        <v>3</v>
      </c>
      <c r="F33" s="22"/>
      <c r="G33" s="201"/>
      <c r="H33" s="131"/>
      <c r="I33" s="6"/>
      <c r="J33" s="6"/>
    </row>
    <row r="34" spans="1:10" ht="30.75" customHeight="1" x14ac:dyDescent="0.15">
      <c r="A34" s="6"/>
      <c r="B34" s="38" t="s">
        <v>166</v>
      </c>
      <c r="C34" s="25" t="s">
        <v>215</v>
      </c>
      <c r="D34" s="26"/>
      <c r="E34" s="20"/>
      <c r="F34" s="22"/>
      <c r="G34" s="201"/>
      <c r="H34" s="131"/>
      <c r="I34" s="6"/>
      <c r="J34" s="6"/>
    </row>
    <row r="35" spans="1:10" ht="47.25" customHeight="1" x14ac:dyDescent="0.15">
      <c r="A35" s="6"/>
      <c r="B35" s="38" t="s">
        <v>169</v>
      </c>
      <c r="C35" s="25" t="s">
        <v>119</v>
      </c>
      <c r="D35" s="26" t="s">
        <v>53</v>
      </c>
      <c r="E35" s="20">
        <v>94.5</v>
      </c>
      <c r="F35" s="22"/>
      <c r="G35" s="201"/>
      <c r="H35" s="131"/>
      <c r="I35" s="6"/>
      <c r="J35" s="6"/>
    </row>
    <row r="36" spans="1:10" ht="47.25" customHeight="1" x14ac:dyDescent="0.15">
      <c r="A36" s="6"/>
      <c r="B36" s="96" t="s">
        <v>170</v>
      </c>
      <c r="C36" s="25" t="s">
        <v>118</v>
      </c>
      <c r="D36" s="26" t="s">
        <v>90</v>
      </c>
      <c r="E36" s="20">
        <v>250</v>
      </c>
      <c r="F36" s="22"/>
      <c r="G36" s="201"/>
      <c r="H36" s="131"/>
      <c r="I36" s="6"/>
      <c r="J36" s="6"/>
    </row>
    <row r="37" spans="1:10" ht="45.75" customHeight="1" x14ac:dyDescent="0.15">
      <c r="A37" s="6"/>
      <c r="B37" s="96" t="s">
        <v>160</v>
      </c>
      <c r="C37" s="25" t="s">
        <v>120</v>
      </c>
      <c r="D37" s="26" t="s">
        <v>53</v>
      </c>
      <c r="E37" s="20">
        <v>47</v>
      </c>
      <c r="F37" s="22"/>
      <c r="G37" s="201"/>
      <c r="H37" s="131"/>
      <c r="I37" s="6"/>
      <c r="J37" s="6"/>
    </row>
    <row r="38" spans="1:10" ht="45.75" customHeight="1" x14ac:dyDescent="0.15">
      <c r="A38" s="6"/>
      <c r="B38" s="169"/>
      <c r="C38" s="161" t="s">
        <v>144</v>
      </c>
      <c r="D38" s="26"/>
      <c r="E38" s="20"/>
      <c r="F38" s="22"/>
      <c r="G38" s="201"/>
      <c r="H38" s="131"/>
      <c r="I38" s="6"/>
      <c r="J38" s="6"/>
    </row>
    <row r="39" spans="1:10" ht="51.75" customHeight="1" x14ac:dyDescent="0.15">
      <c r="A39" s="6"/>
      <c r="B39" s="96" t="s">
        <v>164</v>
      </c>
      <c r="C39" s="25" t="s">
        <v>108</v>
      </c>
      <c r="D39" s="26"/>
      <c r="E39" s="20"/>
      <c r="F39" s="22"/>
      <c r="G39" s="201"/>
      <c r="H39" s="131"/>
      <c r="I39" s="6"/>
      <c r="J39" s="6"/>
    </row>
    <row r="40" spans="1:10" ht="34.5" customHeight="1" x14ac:dyDescent="0.15">
      <c r="A40" s="6"/>
      <c r="B40" s="96" t="s">
        <v>165</v>
      </c>
      <c r="C40" s="25" t="s">
        <v>145</v>
      </c>
      <c r="D40" s="26" t="s">
        <v>97</v>
      </c>
      <c r="E40" s="20" t="s">
        <v>163</v>
      </c>
      <c r="F40" s="22"/>
      <c r="G40" s="201"/>
      <c r="H40" s="131"/>
      <c r="I40" s="6"/>
      <c r="J40" s="6"/>
    </row>
    <row r="41" spans="1:10" ht="34.5" customHeight="1" x14ac:dyDescent="0.15">
      <c r="A41" s="6"/>
      <c r="B41" s="162" t="s">
        <v>171</v>
      </c>
      <c r="C41" s="25" t="s">
        <v>98</v>
      </c>
      <c r="D41" s="26"/>
      <c r="E41" s="20"/>
      <c r="F41" s="22"/>
      <c r="G41" s="201"/>
      <c r="H41" s="131"/>
      <c r="I41" s="6"/>
      <c r="J41" s="6"/>
    </row>
    <row r="42" spans="1:10" ht="27" customHeight="1" x14ac:dyDescent="0.15">
      <c r="A42" s="6"/>
      <c r="B42" s="96" t="s">
        <v>172</v>
      </c>
      <c r="C42" s="25" t="s">
        <v>217</v>
      </c>
      <c r="D42" s="26" t="s">
        <v>94</v>
      </c>
      <c r="E42" s="20">
        <v>3.2</v>
      </c>
      <c r="F42" s="22"/>
      <c r="G42" s="201"/>
      <c r="H42" s="131"/>
      <c r="I42" s="6"/>
      <c r="J42" s="6"/>
    </row>
    <row r="43" spans="1:10" ht="27" customHeight="1" x14ac:dyDescent="0.15">
      <c r="A43" s="6"/>
      <c r="B43" s="96" t="s">
        <v>173</v>
      </c>
      <c r="C43" s="25" t="s">
        <v>93</v>
      </c>
      <c r="D43" s="26"/>
      <c r="E43" s="20"/>
      <c r="F43" s="22"/>
      <c r="G43" s="201"/>
      <c r="H43" s="131"/>
      <c r="I43" s="6"/>
      <c r="J43" s="6"/>
    </row>
    <row r="44" spans="1:10" ht="27" customHeight="1" x14ac:dyDescent="0.15">
      <c r="A44" s="6"/>
      <c r="B44" s="96" t="s">
        <v>174</v>
      </c>
      <c r="C44" s="25" t="s">
        <v>146</v>
      </c>
      <c r="D44" s="26" t="s">
        <v>53</v>
      </c>
      <c r="E44" s="20">
        <v>3.5999999999999996</v>
      </c>
      <c r="F44" s="22"/>
      <c r="G44" s="201"/>
      <c r="H44" s="131"/>
      <c r="I44" s="6"/>
      <c r="J44" s="6"/>
    </row>
    <row r="45" spans="1:10" ht="27" customHeight="1" x14ac:dyDescent="0.15">
      <c r="A45" s="6"/>
      <c r="B45" s="96"/>
      <c r="C45" s="110" t="s">
        <v>4</v>
      </c>
      <c r="D45" s="26"/>
      <c r="E45" s="20"/>
      <c r="F45" s="22"/>
      <c r="G45" s="201"/>
      <c r="H45" s="131"/>
      <c r="I45" s="6"/>
      <c r="J45" s="6"/>
    </row>
    <row r="46" spans="1:10" ht="69.75" customHeight="1" x14ac:dyDescent="0.15">
      <c r="A46" s="6"/>
      <c r="B46" s="96" t="s">
        <v>175</v>
      </c>
      <c r="C46" s="25" t="s">
        <v>44</v>
      </c>
      <c r="D46" s="26"/>
      <c r="E46" s="20"/>
      <c r="F46" s="22"/>
      <c r="G46" s="201"/>
      <c r="H46" s="131"/>
      <c r="I46" s="6"/>
      <c r="J46" s="6"/>
    </row>
    <row r="47" spans="1:10" ht="33" customHeight="1" x14ac:dyDescent="0.15">
      <c r="A47" s="6"/>
      <c r="B47" s="96" t="s">
        <v>176</v>
      </c>
      <c r="C47" s="25" t="s">
        <v>218</v>
      </c>
      <c r="D47" s="26" t="s">
        <v>94</v>
      </c>
      <c r="E47" s="20">
        <v>1.7600000000000002</v>
      </c>
      <c r="F47" s="22"/>
      <c r="G47" s="201"/>
      <c r="H47" s="131"/>
      <c r="I47" s="6"/>
      <c r="J47" s="6"/>
    </row>
    <row r="48" spans="1:10" ht="35.25" customHeight="1" x14ac:dyDescent="0.15">
      <c r="A48" s="6"/>
      <c r="B48" s="96" t="s">
        <v>177</v>
      </c>
      <c r="C48" s="25" t="s">
        <v>219</v>
      </c>
      <c r="D48" s="26" t="s">
        <v>95</v>
      </c>
      <c r="E48" s="20">
        <v>59.400000000000006</v>
      </c>
      <c r="F48" s="22"/>
      <c r="G48" s="201"/>
      <c r="H48" s="131"/>
      <c r="I48" s="6"/>
      <c r="J48" s="6"/>
    </row>
    <row r="49" spans="1:10" ht="24.75" customHeight="1" x14ac:dyDescent="0.15">
      <c r="A49" s="6"/>
      <c r="B49" s="96"/>
      <c r="C49" s="25"/>
      <c r="D49" s="26"/>
      <c r="E49" s="20"/>
      <c r="F49" s="22"/>
      <c r="G49" s="201"/>
      <c r="H49" s="131"/>
      <c r="I49" s="6"/>
      <c r="J49" s="6"/>
    </row>
    <row r="50" spans="1:10" ht="11.25" customHeight="1" thickBot="1" x14ac:dyDescent="0.2">
      <c r="A50" s="6"/>
      <c r="B50" s="99"/>
      <c r="C50" s="100"/>
      <c r="D50" s="101"/>
      <c r="E50" s="102"/>
      <c r="F50" s="22"/>
      <c r="G50" s="201"/>
      <c r="H50" s="23"/>
      <c r="I50" s="6"/>
      <c r="J50" s="6"/>
    </row>
    <row r="51" spans="1:10" ht="19.5" customHeight="1" x14ac:dyDescent="0.15">
      <c r="A51" s="6"/>
      <c r="B51" s="11"/>
      <c r="C51" s="29"/>
      <c r="D51" s="12"/>
      <c r="E51" s="9"/>
      <c r="F51" s="91" t="s">
        <v>87</v>
      </c>
      <c r="G51" s="204"/>
      <c r="H51" s="40"/>
      <c r="I51" s="6"/>
      <c r="J51" s="6"/>
    </row>
    <row r="52" spans="1:10" ht="19.5" customHeight="1" thickBot="1" x14ac:dyDescent="0.2">
      <c r="A52" s="6"/>
      <c r="B52" s="32"/>
      <c r="C52" s="29"/>
      <c r="D52" s="12"/>
      <c r="E52" s="9"/>
      <c r="F52" s="92" t="s">
        <v>43</v>
      </c>
      <c r="G52" s="203"/>
      <c r="H52" s="41"/>
      <c r="I52" s="6"/>
      <c r="J52" s="6"/>
    </row>
    <row r="53" spans="1:10" ht="11.25" customHeight="1" x14ac:dyDescent="0.15">
      <c r="A53" s="6"/>
      <c r="B53" s="11"/>
      <c r="C53" s="29"/>
      <c r="D53" s="12"/>
      <c r="E53" s="9"/>
      <c r="F53" s="30"/>
      <c r="G53" s="30"/>
      <c r="H53" s="31"/>
      <c r="I53" s="6"/>
      <c r="J53" s="6"/>
    </row>
    <row r="54" spans="1:10" ht="19.5" customHeight="1" x14ac:dyDescent="0.15">
      <c r="A54" s="6"/>
      <c r="I54" s="6"/>
      <c r="J54" s="6"/>
    </row>
    <row r="55" spans="1:10" ht="11.25" customHeight="1" thickBo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1.25" customHeight="1" x14ac:dyDescent="0.15">
      <c r="A56" s="6"/>
      <c r="B56" s="13"/>
      <c r="C56" s="27" t="s">
        <v>46</v>
      </c>
      <c r="D56" s="14"/>
      <c r="E56" s="15"/>
      <c r="F56" s="16"/>
      <c r="G56" s="199"/>
      <c r="H56" s="17"/>
      <c r="I56" s="6"/>
      <c r="J56" s="6"/>
    </row>
    <row r="57" spans="1:10" ht="11.25" customHeight="1" x14ac:dyDescent="0.15">
      <c r="A57" s="6"/>
      <c r="B57" s="18"/>
      <c r="C57" s="28" t="s">
        <v>3</v>
      </c>
      <c r="D57" s="19"/>
      <c r="E57" s="20"/>
      <c r="F57" s="21"/>
      <c r="G57" s="200"/>
      <c r="H57" s="23"/>
      <c r="I57" s="6"/>
      <c r="J57" s="6"/>
    </row>
    <row r="58" spans="1:10" ht="16.5" customHeight="1" x14ac:dyDescent="0.15">
      <c r="A58" s="6"/>
      <c r="B58" s="38" t="s">
        <v>178</v>
      </c>
      <c r="C58" s="25" t="s">
        <v>32</v>
      </c>
      <c r="D58" s="26" t="s">
        <v>53</v>
      </c>
      <c r="E58" s="20">
        <v>100</v>
      </c>
      <c r="F58" s="22"/>
      <c r="G58" s="201"/>
      <c r="H58" s="131"/>
      <c r="I58" s="6"/>
      <c r="J58" s="6"/>
    </row>
    <row r="59" spans="1:10" ht="41.25" customHeight="1" x14ac:dyDescent="0.15">
      <c r="A59" s="6"/>
      <c r="B59" s="141" t="s">
        <v>164</v>
      </c>
      <c r="C59" s="25" t="s">
        <v>96</v>
      </c>
      <c r="D59" s="26"/>
      <c r="E59" s="20"/>
      <c r="F59" s="22"/>
      <c r="G59" s="201"/>
      <c r="H59" s="131"/>
      <c r="I59" s="6"/>
      <c r="J59" s="6"/>
    </row>
    <row r="60" spans="1:10" ht="27" customHeight="1" x14ac:dyDescent="0.15">
      <c r="A60" s="6"/>
      <c r="B60" s="98" t="s">
        <v>165</v>
      </c>
      <c r="C60" s="25" t="s">
        <v>220</v>
      </c>
      <c r="D60" s="26" t="s">
        <v>97</v>
      </c>
      <c r="E60" s="20">
        <v>0.1</v>
      </c>
      <c r="F60" s="22"/>
      <c r="G60" s="201"/>
      <c r="H60" s="131"/>
      <c r="I60" s="6"/>
      <c r="J60" s="6"/>
    </row>
    <row r="61" spans="1:10" ht="69.75" customHeight="1" x14ac:dyDescent="0.15">
      <c r="A61" s="6"/>
      <c r="B61" s="140" t="s">
        <v>171</v>
      </c>
      <c r="C61" s="25" t="s">
        <v>98</v>
      </c>
      <c r="D61" s="26"/>
      <c r="E61" s="20"/>
      <c r="F61" s="22"/>
      <c r="G61" s="201"/>
      <c r="H61" s="131"/>
      <c r="I61" s="6"/>
      <c r="J61" s="6"/>
    </row>
    <row r="62" spans="1:10" ht="24" customHeight="1" x14ac:dyDescent="0.15">
      <c r="A62" s="6"/>
      <c r="B62" s="18" t="s">
        <v>172</v>
      </c>
      <c r="C62" s="25" t="s">
        <v>217</v>
      </c>
      <c r="D62" s="26" t="s">
        <v>94</v>
      </c>
      <c r="E62" s="20">
        <v>7.0400000000000009</v>
      </c>
      <c r="F62" s="22"/>
      <c r="G62" s="201"/>
      <c r="H62" s="131"/>
      <c r="I62" s="6"/>
      <c r="J62" s="6"/>
    </row>
    <row r="63" spans="1:10" ht="47.25" customHeight="1" x14ac:dyDescent="0.15">
      <c r="A63" s="6"/>
      <c r="B63" s="38" t="s">
        <v>173</v>
      </c>
      <c r="C63" s="25" t="s">
        <v>93</v>
      </c>
      <c r="D63" s="26"/>
      <c r="E63" s="20"/>
      <c r="F63" s="22"/>
      <c r="G63" s="201"/>
      <c r="H63" s="131"/>
      <c r="I63" s="6"/>
      <c r="J63" s="6"/>
    </row>
    <row r="64" spans="1:10" ht="30" customHeight="1" x14ac:dyDescent="0.15">
      <c r="A64" s="6"/>
      <c r="B64" s="24" t="s">
        <v>174</v>
      </c>
      <c r="C64" s="25" t="s">
        <v>146</v>
      </c>
      <c r="D64" s="26" t="s">
        <v>53</v>
      </c>
      <c r="E64" s="20">
        <v>17.600000000000001</v>
      </c>
      <c r="F64" s="22"/>
      <c r="G64" s="201"/>
      <c r="H64" s="131"/>
      <c r="I64" s="6"/>
      <c r="J64" s="6"/>
    </row>
    <row r="65" spans="1:10" ht="30" customHeight="1" x14ac:dyDescent="0.15">
      <c r="A65" s="6"/>
      <c r="B65" s="24"/>
      <c r="C65" s="110" t="s">
        <v>4</v>
      </c>
      <c r="D65" s="26"/>
      <c r="E65" s="20"/>
      <c r="F65" s="22"/>
      <c r="G65" s="201"/>
      <c r="H65" s="131"/>
      <c r="I65" s="6"/>
      <c r="J65" s="6"/>
    </row>
    <row r="66" spans="1:10" ht="60.75" customHeight="1" x14ac:dyDescent="0.15">
      <c r="A66" s="6"/>
      <c r="B66" s="18" t="s">
        <v>175</v>
      </c>
      <c r="C66" s="25" t="s">
        <v>44</v>
      </c>
      <c r="D66" s="26"/>
      <c r="E66" s="20"/>
      <c r="F66" s="22"/>
      <c r="G66" s="201"/>
      <c r="H66" s="131"/>
      <c r="I66" s="6"/>
      <c r="J66" s="6"/>
    </row>
    <row r="67" spans="1:10" ht="27.75" customHeight="1" x14ac:dyDescent="0.15">
      <c r="A67" s="6"/>
      <c r="B67" s="38" t="s">
        <v>179</v>
      </c>
      <c r="C67" s="25" t="s">
        <v>45</v>
      </c>
      <c r="D67" s="26" t="s">
        <v>94</v>
      </c>
      <c r="E67" s="20">
        <v>1.7600000000000002</v>
      </c>
      <c r="F67" s="22"/>
      <c r="G67" s="201"/>
      <c r="H67" s="131"/>
      <c r="I67" s="6"/>
      <c r="J67" s="6"/>
    </row>
    <row r="68" spans="1:10" ht="37.5" customHeight="1" x14ac:dyDescent="0.15">
      <c r="A68" s="6"/>
      <c r="B68" s="140" t="s">
        <v>180</v>
      </c>
      <c r="C68" s="25" t="s">
        <v>91</v>
      </c>
      <c r="D68" s="26"/>
      <c r="E68" s="20"/>
      <c r="F68" s="22"/>
      <c r="G68" s="201"/>
      <c r="H68" s="131"/>
      <c r="I68" s="6"/>
      <c r="J68" s="6"/>
    </row>
    <row r="69" spans="1:10" ht="27.75" customHeight="1" x14ac:dyDescent="0.15">
      <c r="A69" s="6"/>
      <c r="B69" s="18" t="s">
        <v>181</v>
      </c>
      <c r="C69" s="25" t="s">
        <v>221</v>
      </c>
      <c r="D69" s="26" t="s">
        <v>94</v>
      </c>
      <c r="E69" s="20">
        <v>7.0400000000000009</v>
      </c>
      <c r="F69" s="22"/>
      <c r="G69" s="201"/>
      <c r="H69" s="131"/>
      <c r="I69" s="6"/>
      <c r="J69" s="6"/>
    </row>
    <row r="70" spans="1:10" ht="32.25" customHeight="1" x14ac:dyDescent="0.15">
      <c r="A70" s="6"/>
      <c r="B70" s="18" t="s">
        <v>182</v>
      </c>
      <c r="C70" s="25" t="s">
        <v>219</v>
      </c>
      <c r="D70" s="26"/>
      <c r="E70" s="20"/>
      <c r="F70" s="22"/>
      <c r="G70" s="201"/>
      <c r="H70" s="131"/>
      <c r="I70" s="6"/>
      <c r="J70" s="6"/>
    </row>
    <row r="71" spans="1:10" ht="21" customHeight="1" x14ac:dyDescent="0.15">
      <c r="A71" s="6"/>
      <c r="B71" s="38" t="s">
        <v>124</v>
      </c>
      <c r="C71" s="25" t="s">
        <v>99</v>
      </c>
      <c r="D71" s="26" t="s">
        <v>50</v>
      </c>
      <c r="E71" s="20">
        <v>8</v>
      </c>
      <c r="F71" s="22"/>
      <c r="G71" s="201"/>
      <c r="H71" s="131"/>
      <c r="I71" s="6"/>
      <c r="J71" s="6"/>
    </row>
    <row r="72" spans="1:10" ht="30" customHeight="1" x14ac:dyDescent="0.15">
      <c r="A72" s="6"/>
      <c r="B72" s="18" t="s">
        <v>183</v>
      </c>
      <c r="C72" s="25" t="s">
        <v>184</v>
      </c>
      <c r="D72" s="26" t="s">
        <v>53</v>
      </c>
      <c r="E72" s="20">
        <v>110</v>
      </c>
      <c r="F72" s="22"/>
      <c r="G72" s="201"/>
      <c r="H72" s="131"/>
      <c r="I72" s="6"/>
      <c r="J72" s="6"/>
    </row>
    <row r="73" spans="1:10" ht="33.75" customHeight="1" x14ac:dyDescent="0.15">
      <c r="A73" s="6"/>
      <c r="B73" s="38" t="s">
        <v>161</v>
      </c>
      <c r="C73" s="25" t="s">
        <v>51</v>
      </c>
      <c r="D73" s="26" t="s">
        <v>50</v>
      </c>
      <c r="E73" s="20">
        <v>18</v>
      </c>
      <c r="F73" s="22"/>
      <c r="G73" s="201"/>
      <c r="H73" s="131"/>
      <c r="I73" s="6"/>
      <c r="J73" s="6"/>
    </row>
    <row r="74" spans="1:10" ht="90.75" customHeight="1" x14ac:dyDescent="0.15">
      <c r="A74" s="6"/>
      <c r="B74" s="96" t="s">
        <v>186</v>
      </c>
      <c r="C74" s="25" t="s">
        <v>101</v>
      </c>
      <c r="D74" s="26"/>
      <c r="E74" s="20"/>
      <c r="F74" s="22"/>
      <c r="G74" s="201"/>
      <c r="H74" s="131"/>
      <c r="I74" s="6"/>
      <c r="J74" s="6"/>
    </row>
    <row r="75" spans="1:10" ht="39" customHeight="1" x14ac:dyDescent="0.15">
      <c r="A75" s="6"/>
      <c r="B75" s="96" t="s">
        <v>187</v>
      </c>
      <c r="C75" s="25" t="s">
        <v>123</v>
      </c>
      <c r="D75" s="26" t="s">
        <v>50</v>
      </c>
      <c r="E75" s="20">
        <v>18</v>
      </c>
      <c r="F75" s="22"/>
      <c r="G75" s="201"/>
      <c r="H75" s="131"/>
      <c r="I75" s="6"/>
      <c r="J75" s="6"/>
    </row>
    <row r="76" spans="1:10" ht="44.25" customHeight="1" x14ac:dyDescent="0.15">
      <c r="A76" s="6"/>
      <c r="B76" s="97" t="s">
        <v>188</v>
      </c>
      <c r="C76" s="25" t="s">
        <v>52</v>
      </c>
      <c r="D76" s="26" t="s">
        <v>90</v>
      </c>
      <c r="E76" s="20">
        <v>132</v>
      </c>
      <c r="F76" s="22"/>
      <c r="G76" s="201"/>
      <c r="H76" s="131"/>
      <c r="I76" s="6"/>
      <c r="J76" s="6"/>
    </row>
    <row r="77" spans="1:10" ht="54.75" customHeight="1" x14ac:dyDescent="0.15">
      <c r="A77" s="6"/>
      <c r="B77" s="18" t="s">
        <v>162</v>
      </c>
      <c r="C77" s="25" t="s">
        <v>100</v>
      </c>
      <c r="D77" s="26" t="s">
        <v>89</v>
      </c>
      <c r="E77" s="20">
        <v>1</v>
      </c>
      <c r="F77" s="22"/>
      <c r="G77" s="201"/>
      <c r="H77" s="131"/>
      <c r="I77" s="6"/>
      <c r="J77" s="6"/>
    </row>
    <row r="78" spans="1:10" ht="54.75" customHeight="1" x14ac:dyDescent="0.15">
      <c r="A78" s="6"/>
      <c r="B78" s="170"/>
      <c r="C78" s="163" t="s">
        <v>125</v>
      </c>
      <c r="D78" s="26"/>
      <c r="E78" s="20"/>
      <c r="F78" s="22"/>
      <c r="G78" s="201"/>
      <c r="H78" s="131"/>
      <c r="I78" s="6"/>
      <c r="J78" s="6"/>
    </row>
    <row r="79" spans="1:10" ht="44.25" customHeight="1" x14ac:dyDescent="0.15">
      <c r="A79" s="6"/>
      <c r="B79" s="96" t="s">
        <v>164</v>
      </c>
      <c r="C79" s="25" t="s">
        <v>108</v>
      </c>
      <c r="D79" s="26"/>
      <c r="E79" s="20"/>
      <c r="F79" s="22"/>
      <c r="G79" s="201"/>
      <c r="H79" s="131"/>
      <c r="I79" s="6"/>
      <c r="J79" s="6"/>
    </row>
    <row r="80" spans="1:10" ht="34.5" customHeight="1" x14ac:dyDescent="0.15">
      <c r="A80" s="6"/>
      <c r="B80" s="96" t="s">
        <v>165</v>
      </c>
      <c r="C80" s="25" t="s">
        <v>145</v>
      </c>
      <c r="D80" s="26" t="s">
        <v>97</v>
      </c>
      <c r="E80" s="20">
        <v>0.15</v>
      </c>
      <c r="F80" s="22"/>
      <c r="G80" s="201"/>
      <c r="H80" s="131"/>
      <c r="I80" s="6"/>
      <c r="J80" s="6"/>
    </row>
    <row r="81" spans="1:10" ht="34.5" customHeight="1" x14ac:dyDescent="0.15">
      <c r="A81" s="6"/>
      <c r="B81" s="140" t="s">
        <v>171</v>
      </c>
      <c r="C81" s="25" t="s">
        <v>98</v>
      </c>
      <c r="D81" s="26"/>
      <c r="E81" s="20"/>
      <c r="F81" s="22"/>
      <c r="G81" s="201"/>
      <c r="H81" s="131"/>
      <c r="I81" s="6"/>
      <c r="J81" s="6"/>
    </row>
    <row r="82" spans="1:10" ht="34.5" customHeight="1" x14ac:dyDescent="0.15">
      <c r="A82" s="6"/>
      <c r="B82" s="96" t="s">
        <v>172</v>
      </c>
      <c r="C82" s="25" t="s">
        <v>217</v>
      </c>
      <c r="D82" s="26" t="s">
        <v>94</v>
      </c>
      <c r="E82" s="20">
        <v>18</v>
      </c>
      <c r="F82" s="22"/>
      <c r="G82" s="201"/>
      <c r="H82" s="131"/>
      <c r="I82" s="6"/>
      <c r="J82" s="6"/>
    </row>
    <row r="83" spans="1:10" ht="34.5" customHeight="1" x14ac:dyDescent="0.15">
      <c r="A83" s="6"/>
      <c r="B83" s="96" t="s">
        <v>173</v>
      </c>
      <c r="C83" s="25" t="s">
        <v>93</v>
      </c>
      <c r="D83" s="26"/>
      <c r="E83" s="20"/>
      <c r="F83" s="22"/>
      <c r="G83" s="201"/>
      <c r="H83" s="131"/>
      <c r="I83" s="6"/>
      <c r="J83" s="6"/>
    </row>
    <row r="84" spans="1:10" ht="34.5" customHeight="1" x14ac:dyDescent="0.15">
      <c r="A84" s="6"/>
      <c r="B84" s="96" t="s">
        <v>174</v>
      </c>
      <c r="C84" s="25" t="s">
        <v>146</v>
      </c>
      <c r="D84" s="26" t="s">
        <v>53</v>
      </c>
      <c r="E84" s="20">
        <v>73.199999999999989</v>
      </c>
      <c r="F84" s="22"/>
      <c r="G84" s="201"/>
      <c r="H84" s="131"/>
      <c r="I84" s="6"/>
      <c r="J84" s="6"/>
    </row>
    <row r="85" spans="1:10" ht="34.5" customHeight="1" x14ac:dyDescent="0.15">
      <c r="A85" s="6"/>
      <c r="B85" s="96" t="s">
        <v>189</v>
      </c>
      <c r="C85" s="25" t="s">
        <v>222</v>
      </c>
      <c r="D85" s="26"/>
      <c r="E85" s="20"/>
      <c r="F85" s="22"/>
      <c r="G85" s="201"/>
      <c r="H85" s="131"/>
      <c r="I85" s="6"/>
      <c r="J85" s="6"/>
    </row>
    <row r="86" spans="1:10" ht="34.5" customHeight="1" x14ac:dyDescent="0.15">
      <c r="A86" s="6"/>
      <c r="B86" s="96" t="s">
        <v>190</v>
      </c>
      <c r="C86" s="25" t="s">
        <v>147</v>
      </c>
      <c r="D86" s="26" t="s">
        <v>94</v>
      </c>
      <c r="E86" s="20">
        <v>18</v>
      </c>
      <c r="F86" s="22"/>
      <c r="G86" s="201"/>
      <c r="H86" s="131"/>
      <c r="I86" s="6"/>
      <c r="J86" s="6"/>
    </row>
    <row r="87" spans="1:10" ht="21.75" customHeight="1" x14ac:dyDescent="0.15">
      <c r="A87" s="6"/>
      <c r="B87" s="96"/>
      <c r="C87" s="164" t="s">
        <v>4</v>
      </c>
      <c r="D87" s="26"/>
      <c r="E87" s="20"/>
      <c r="F87" s="22"/>
      <c r="G87" s="201"/>
      <c r="H87" s="131"/>
      <c r="I87" s="6"/>
      <c r="J87" s="6"/>
    </row>
    <row r="88" spans="1:10" ht="71.25" customHeight="1" x14ac:dyDescent="0.2">
      <c r="A88" s="6"/>
      <c r="B88" s="96" t="s">
        <v>175</v>
      </c>
      <c r="C88" s="165" t="s">
        <v>44</v>
      </c>
      <c r="D88" s="26"/>
      <c r="E88" s="20"/>
      <c r="F88" s="22"/>
      <c r="G88" s="201"/>
      <c r="H88" s="131"/>
      <c r="I88" s="6"/>
      <c r="J88" s="6"/>
    </row>
    <row r="89" spans="1:10" ht="39" customHeight="1" x14ac:dyDescent="0.15">
      <c r="A89" s="6"/>
      <c r="B89" s="96" t="s">
        <v>176</v>
      </c>
      <c r="C89" s="105" t="s">
        <v>218</v>
      </c>
      <c r="D89" s="26" t="s">
        <v>94</v>
      </c>
      <c r="E89" s="20">
        <v>5.76</v>
      </c>
      <c r="F89" s="22">
        <v>0</v>
      </c>
      <c r="G89" s="201"/>
      <c r="H89" s="131"/>
      <c r="I89" s="6"/>
      <c r="J89" s="6"/>
    </row>
    <row r="90" spans="1:10" ht="36.75" customHeight="1" x14ac:dyDescent="0.15">
      <c r="A90" s="6"/>
      <c r="B90" s="96" t="s">
        <v>177</v>
      </c>
      <c r="C90" s="105" t="s">
        <v>219</v>
      </c>
      <c r="D90" s="26" t="s">
        <v>95</v>
      </c>
      <c r="E90" s="20">
        <v>72.765000000000001</v>
      </c>
      <c r="F90" s="22">
        <v>0</v>
      </c>
      <c r="G90" s="201"/>
      <c r="H90" s="131"/>
      <c r="I90" s="6"/>
      <c r="J90" s="6"/>
    </row>
    <row r="91" spans="1:10" ht="36.75" customHeight="1" thickBot="1" x14ac:dyDescent="0.2">
      <c r="A91" s="6"/>
      <c r="B91" s="37"/>
      <c r="C91" s="33"/>
      <c r="D91" s="34"/>
      <c r="E91" s="35"/>
      <c r="F91" s="36"/>
      <c r="G91" s="201"/>
      <c r="H91" s="131"/>
      <c r="I91" s="6"/>
      <c r="J91" s="30"/>
    </row>
    <row r="92" spans="1:10" ht="21.75" customHeight="1" x14ac:dyDescent="0.15">
      <c r="A92" s="9"/>
      <c r="B92" s="39"/>
      <c r="C92" s="29"/>
      <c r="D92" s="12"/>
      <c r="E92" s="11"/>
      <c r="F92" s="91" t="s">
        <v>87</v>
      </c>
      <c r="G92" s="204"/>
      <c r="H92" s="40"/>
      <c r="I92" s="9"/>
      <c r="J92" s="30"/>
    </row>
    <row r="93" spans="1:10" ht="21" customHeight="1" thickBot="1" x14ac:dyDescent="0.2">
      <c r="A93" s="9"/>
      <c r="B93" s="11"/>
      <c r="C93" s="29"/>
      <c r="D93" s="12"/>
      <c r="E93" s="11"/>
      <c r="F93" s="92" t="s">
        <v>43</v>
      </c>
      <c r="G93" s="203"/>
      <c r="H93" s="41"/>
      <c r="I93" s="9"/>
      <c r="J93" s="6"/>
    </row>
    <row r="94" spans="1:10" ht="11.25" customHeight="1" x14ac:dyDescent="0.15">
      <c r="A94" s="9"/>
      <c r="B94" s="32"/>
      <c r="C94" s="166"/>
      <c r="D94" s="12"/>
      <c r="E94" s="11"/>
      <c r="F94" s="30"/>
      <c r="G94" s="30"/>
      <c r="H94" s="31"/>
      <c r="I94" s="9"/>
      <c r="J94" s="6"/>
    </row>
    <row r="95" spans="1:10" ht="11.25" customHeight="1" thickBot="1" x14ac:dyDescent="0.2">
      <c r="A95" s="9"/>
      <c r="B95" s="32"/>
      <c r="C95" s="29"/>
      <c r="D95" s="12"/>
      <c r="E95" s="11"/>
      <c r="F95" s="30"/>
      <c r="G95" s="30"/>
      <c r="H95" s="31"/>
      <c r="I95" s="9"/>
      <c r="J95" s="6"/>
    </row>
    <row r="96" spans="1:10" ht="11.25" customHeight="1" x14ac:dyDescent="0.15">
      <c r="A96" s="6"/>
      <c r="B96" s="13"/>
      <c r="C96" s="27" t="s">
        <v>47</v>
      </c>
      <c r="D96" s="14"/>
      <c r="E96" s="15"/>
      <c r="F96" s="16"/>
      <c r="G96" s="199"/>
      <c r="H96" s="17"/>
      <c r="I96" s="6"/>
      <c r="J96" s="6"/>
    </row>
    <row r="97" spans="1:10" ht="11.25" customHeight="1" x14ac:dyDescent="0.15">
      <c r="A97" s="6"/>
      <c r="B97" s="18"/>
      <c r="C97" s="28" t="s">
        <v>3</v>
      </c>
      <c r="D97" s="19"/>
      <c r="E97" s="20"/>
      <c r="F97" s="21"/>
      <c r="G97" s="200"/>
      <c r="H97" s="23"/>
      <c r="I97" s="6"/>
      <c r="J97" s="6"/>
    </row>
    <row r="98" spans="1:10" ht="27" customHeight="1" x14ac:dyDescent="0.15">
      <c r="A98" s="6"/>
      <c r="B98" s="141">
        <v>1005</v>
      </c>
      <c r="C98" s="25" t="s">
        <v>36</v>
      </c>
      <c r="D98" s="26" t="s">
        <v>53</v>
      </c>
      <c r="E98" s="20">
        <v>4</v>
      </c>
      <c r="F98" s="22"/>
      <c r="G98" s="201"/>
      <c r="H98" s="131"/>
      <c r="I98" s="6"/>
      <c r="J98" s="6"/>
    </row>
    <row r="99" spans="1:10" ht="51" customHeight="1" x14ac:dyDescent="0.15">
      <c r="A99" s="6"/>
      <c r="B99" s="141" t="s">
        <v>171</v>
      </c>
      <c r="C99" s="25" t="s">
        <v>98</v>
      </c>
      <c r="D99" s="26"/>
      <c r="E99" s="20"/>
      <c r="F99" s="22"/>
      <c r="G99" s="201"/>
      <c r="H99" s="131"/>
      <c r="I99" s="6"/>
      <c r="J99" s="6"/>
    </row>
    <row r="100" spans="1:10" ht="21" customHeight="1" x14ac:dyDescent="0.15">
      <c r="A100" s="6"/>
      <c r="B100" s="24" t="s">
        <v>172</v>
      </c>
      <c r="C100" s="25" t="s">
        <v>217</v>
      </c>
      <c r="D100" s="26" t="s">
        <v>94</v>
      </c>
      <c r="E100" s="20">
        <v>1.6</v>
      </c>
      <c r="F100" s="22"/>
      <c r="G100" s="201"/>
      <c r="H100" s="131"/>
      <c r="I100" s="6"/>
      <c r="J100" s="6"/>
    </row>
    <row r="101" spans="1:10" ht="30" customHeight="1" x14ac:dyDescent="0.15">
      <c r="A101" s="6"/>
      <c r="B101" s="18" t="s">
        <v>180</v>
      </c>
      <c r="C101" s="25" t="s">
        <v>91</v>
      </c>
      <c r="D101" s="26"/>
      <c r="E101" s="20"/>
      <c r="F101" s="22"/>
      <c r="G101" s="201"/>
      <c r="H101" s="131"/>
      <c r="I101" s="6"/>
      <c r="J101" s="6"/>
    </row>
    <row r="102" spans="1:10" ht="24" customHeight="1" x14ac:dyDescent="0.15">
      <c r="A102" s="6"/>
      <c r="B102" s="98" t="s">
        <v>181</v>
      </c>
      <c r="C102" s="25" t="s">
        <v>221</v>
      </c>
      <c r="D102" s="26" t="s">
        <v>94</v>
      </c>
      <c r="E102" s="20">
        <v>1.6</v>
      </c>
      <c r="F102" s="22"/>
      <c r="G102" s="201"/>
      <c r="H102" s="131"/>
      <c r="I102" s="6"/>
      <c r="J102" s="6"/>
    </row>
    <row r="103" spans="1:10" ht="42.75" customHeight="1" x14ac:dyDescent="0.15">
      <c r="A103" s="6"/>
      <c r="B103" s="96" t="s">
        <v>191</v>
      </c>
      <c r="C103" s="25" t="s">
        <v>92</v>
      </c>
      <c r="D103" s="26"/>
      <c r="E103" s="20"/>
      <c r="F103" s="22"/>
      <c r="G103" s="201"/>
      <c r="H103" s="131"/>
      <c r="I103" s="6"/>
      <c r="J103" s="6"/>
    </row>
    <row r="104" spans="1:10" ht="22.5" customHeight="1" x14ac:dyDescent="0.15">
      <c r="A104" s="6"/>
      <c r="B104" s="97" t="s">
        <v>192</v>
      </c>
      <c r="C104" s="25" t="s">
        <v>223</v>
      </c>
      <c r="D104" s="26" t="s">
        <v>53</v>
      </c>
      <c r="E104" s="20">
        <v>19.2</v>
      </c>
      <c r="F104" s="22"/>
      <c r="G104" s="201"/>
      <c r="H104" s="131"/>
      <c r="I104" s="6"/>
      <c r="J104" s="6"/>
    </row>
    <row r="105" spans="1:10" ht="37.5" customHeight="1" x14ac:dyDescent="0.15">
      <c r="A105" s="6"/>
      <c r="B105" s="38" t="s">
        <v>173</v>
      </c>
      <c r="C105" s="25" t="s">
        <v>93</v>
      </c>
      <c r="D105" s="26"/>
      <c r="E105" s="20"/>
      <c r="F105" s="22"/>
      <c r="G105" s="201"/>
      <c r="H105" s="131"/>
      <c r="I105" s="6"/>
      <c r="J105" s="6"/>
    </row>
    <row r="106" spans="1:10" ht="28.5" customHeight="1" x14ac:dyDescent="0.15">
      <c r="A106" s="6"/>
      <c r="B106" s="24" t="s">
        <v>174</v>
      </c>
      <c r="C106" s="25" t="s">
        <v>146</v>
      </c>
      <c r="D106" s="26" t="s">
        <v>53</v>
      </c>
      <c r="E106" s="20">
        <v>3.2</v>
      </c>
      <c r="F106" s="22"/>
      <c r="G106" s="201"/>
      <c r="H106" s="131"/>
      <c r="I106" s="6"/>
      <c r="J106" s="6"/>
    </row>
    <row r="107" spans="1:10" ht="75.75" customHeight="1" x14ac:dyDescent="0.15">
      <c r="A107" s="6"/>
      <c r="B107" s="18" t="s">
        <v>175</v>
      </c>
      <c r="C107" s="25" t="s">
        <v>44</v>
      </c>
      <c r="D107" s="26"/>
      <c r="E107" s="20"/>
      <c r="F107" s="22"/>
      <c r="G107" s="201"/>
      <c r="H107" s="131"/>
      <c r="I107" s="6"/>
      <c r="J107" s="6"/>
    </row>
    <row r="108" spans="1:10" ht="24" customHeight="1" x14ac:dyDescent="0.15">
      <c r="A108" s="6"/>
      <c r="B108" s="97" t="s">
        <v>179</v>
      </c>
      <c r="C108" s="25" t="s">
        <v>45</v>
      </c>
      <c r="D108" s="26" t="s">
        <v>94</v>
      </c>
      <c r="E108" s="20">
        <v>0.4</v>
      </c>
      <c r="F108" s="22"/>
      <c r="G108" s="201"/>
      <c r="H108" s="131"/>
      <c r="I108" s="6"/>
      <c r="J108" s="6"/>
    </row>
    <row r="109" spans="1:10" ht="36" customHeight="1" x14ac:dyDescent="0.15">
      <c r="A109" s="6"/>
      <c r="B109" s="18" t="s">
        <v>193</v>
      </c>
      <c r="C109" s="25" t="s">
        <v>219</v>
      </c>
      <c r="D109" s="26" t="s">
        <v>95</v>
      </c>
      <c r="E109" s="20">
        <v>53.760000000000005</v>
      </c>
      <c r="F109" s="22"/>
      <c r="G109" s="201"/>
      <c r="H109" s="131"/>
      <c r="I109" s="6"/>
      <c r="J109" s="6"/>
    </row>
    <row r="110" spans="1:10" ht="60" customHeight="1" x14ac:dyDescent="0.15">
      <c r="A110" s="6"/>
      <c r="B110" s="18" t="s">
        <v>185</v>
      </c>
      <c r="C110" s="25" t="s">
        <v>148</v>
      </c>
      <c r="D110" s="26" t="s">
        <v>89</v>
      </c>
      <c r="E110" s="20">
        <v>1</v>
      </c>
      <c r="F110" s="22"/>
      <c r="G110" s="201"/>
      <c r="H110" s="131"/>
      <c r="I110" s="6"/>
      <c r="J110" s="6"/>
    </row>
    <row r="111" spans="1:10" ht="33.75" customHeight="1" x14ac:dyDescent="0.15">
      <c r="A111" s="6"/>
      <c r="B111" s="18" t="s">
        <v>194</v>
      </c>
      <c r="C111" s="25" t="s">
        <v>0</v>
      </c>
      <c r="D111" s="26"/>
      <c r="E111" s="20"/>
      <c r="F111" s="22"/>
      <c r="G111" s="201"/>
      <c r="H111" s="131"/>
      <c r="I111" s="6"/>
      <c r="J111" s="6"/>
    </row>
    <row r="112" spans="1:10" ht="37.5" customHeight="1" x14ac:dyDescent="0.15">
      <c r="A112" s="6"/>
      <c r="B112" s="24" t="s">
        <v>195</v>
      </c>
      <c r="C112" s="25" t="s">
        <v>127</v>
      </c>
      <c r="D112" s="26" t="s">
        <v>53</v>
      </c>
      <c r="E112" s="20">
        <v>4</v>
      </c>
      <c r="F112" s="22"/>
      <c r="G112" s="201"/>
      <c r="H112" s="131"/>
      <c r="I112" s="6"/>
      <c r="J112" s="6"/>
    </row>
    <row r="113" spans="1:10" ht="37.5" customHeight="1" x14ac:dyDescent="0.15">
      <c r="A113" s="6"/>
      <c r="B113" s="96" t="s">
        <v>131</v>
      </c>
      <c r="C113" s="25" t="s">
        <v>149</v>
      </c>
      <c r="D113" s="26" t="s">
        <v>53</v>
      </c>
      <c r="E113" s="20">
        <v>4</v>
      </c>
      <c r="F113" s="22"/>
      <c r="G113" s="201"/>
      <c r="H113" s="131"/>
      <c r="I113" s="6"/>
      <c r="J113" s="6"/>
    </row>
    <row r="114" spans="1:10" ht="84" customHeight="1" x14ac:dyDescent="0.15">
      <c r="A114" s="6"/>
      <c r="B114" s="18" t="s">
        <v>196</v>
      </c>
      <c r="C114" s="25" t="s">
        <v>37</v>
      </c>
      <c r="D114" s="26"/>
      <c r="E114" s="20"/>
      <c r="F114" s="22"/>
      <c r="G114" s="201"/>
      <c r="H114" s="131"/>
      <c r="I114" s="6"/>
      <c r="J114" s="6"/>
    </row>
    <row r="115" spans="1:10" ht="40.5" customHeight="1" x14ac:dyDescent="0.15">
      <c r="A115" s="6"/>
      <c r="B115" s="98" t="s">
        <v>197</v>
      </c>
      <c r="C115" s="25" t="s">
        <v>38</v>
      </c>
      <c r="D115" s="26" t="s">
        <v>53</v>
      </c>
      <c r="E115" s="20">
        <v>19.2</v>
      </c>
      <c r="F115" s="22"/>
      <c r="G115" s="201"/>
      <c r="H115" s="131"/>
      <c r="I115" s="6"/>
      <c r="J115" s="6"/>
    </row>
    <row r="116" spans="1:10" ht="11.25" customHeight="1" x14ac:dyDescent="0.15">
      <c r="A116" s="6"/>
      <c r="B116" s="24"/>
      <c r="C116" s="28" t="s">
        <v>4</v>
      </c>
      <c r="D116" s="26"/>
      <c r="E116" s="20"/>
      <c r="F116" s="22"/>
      <c r="G116" s="201"/>
      <c r="H116" s="131"/>
      <c r="I116" s="6"/>
      <c r="J116" s="6"/>
    </row>
    <row r="117" spans="1:10" ht="73.5" customHeight="1" x14ac:dyDescent="0.15">
      <c r="A117" s="6"/>
      <c r="B117" s="18" t="s">
        <v>198</v>
      </c>
      <c r="C117" s="25" t="s">
        <v>48</v>
      </c>
      <c r="D117" s="26"/>
      <c r="E117" s="20"/>
      <c r="F117" s="22"/>
      <c r="G117" s="201"/>
      <c r="H117" s="131"/>
      <c r="I117" s="6"/>
      <c r="J117" s="6"/>
    </row>
    <row r="118" spans="1:10" ht="33.75" customHeight="1" x14ac:dyDescent="0.15">
      <c r="A118" s="6"/>
      <c r="B118" s="98" t="s">
        <v>199</v>
      </c>
      <c r="C118" s="25" t="s">
        <v>39</v>
      </c>
      <c r="D118" s="26" t="s">
        <v>53</v>
      </c>
      <c r="E118" s="20">
        <v>1.8900000000000001</v>
      </c>
      <c r="F118" s="22"/>
      <c r="G118" s="201"/>
      <c r="H118" s="131"/>
      <c r="I118" s="6"/>
      <c r="J118" s="6"/>
    </row>
    <row r="119" spans="1:10" ht="31.5" customHeight="1" x14ac:dyDescent="0.15">
      <c r="A119" s="6"/>
      <c r="B119" s="141" t="s">
        <v>166</v>
      </c>
      <c r="C119" s="25" t="s">
        <v>5</v>
      </c>
      <c r="D119" s="26"/>
      <c r="E119" s="20"/>
      <c r="F119" s="22"/>
      <c r="G119" s="201"/>
      <c r="H119" s="131"/>
      <c r="I119" s="6"/>
      <c r="J119" s="6"/>
    </row>
    <row r="120" spans="1:10" ht="29.25" customHeight="1" x14ac:dyDescent="0.15">
      <c r="A120" s="6"/>
      <c r="B120" s="24" t="s">
        <v>169</v>
      </c>
      <c r="C120" s="25" t="s">
        <v>6</v>
      </c>
      <c r="D120" s="26" t="s">
        <v>53</v>
      </c>
      <c r="E120" s="20">
        <v>13.68</v>
      </c>
      <c r="F120" s="22"/>
      <c r="G120" s="201"/>
      <c r="H120" s="131"/>
      <c r="I120" s="6"/>
      <c r="J120" s="6"/>
    </row>
    <row r="121" spans="1:10" ht="30" customHeight="1" x14ac:dyDescent="0.15">
      <c r="A121" s="6"/>
      <c r="B121" s="18" t="s">
        <v>170</v>
      </c>
      <c r="C121" s="25" t="s">
        <v>40</v>
      </c>
      <c r="D121" s="26" t="s">
        <v>53</v>
      </c>
      <c r="E121" s="20">
        <v>4.2</v>
      </c>
      <c r="F121" s="22"/>
      <c r="G121" s="201"/>
      <c r="H121" s="131"/>
      <c r="I121" s="6"/>
      <c r="J121" s="6"/>
    </row>
    <row r="122" spans="1:10" ht="69" customHeight="1" x14ac:dyDescent="0.15">
      <c r="A122" s="6"/>
      <c r="B122" s="96" t="s">
        <v>200</v>
      </c>
      <c r="C122" s="25" t="s">
        <v>41</v>
      </c>
      <c r="D122" s="26"/>
      <c r="E122" s="20"/>
      <c r="F122" s="22"/>
      <c r="G122" s="201"/>
      <c r="H122" s="131"/>
      <c r="I122" s="6"/>
      <c r="J122" s="6"/>
    </row>
    <row r="123" spans="1:10" ht="28.5" customHeight="1" x14ac:dyDescent="0.15">
      <c r="A123" s="6"/>
      <c r="B123" s="97" t="s">
        <v>201</v>
      </c>
      <c r="C123" s="25" t="s">
        <v>42</v>
      </c>
      <c r="D123" s="26" t="s">
        <v>94</v>
      </c>
      <c r="E123" s="20">
        <v>0.32</v>
      </c>
      <c r="F123" s="22"/>
      <c r="G123" s="201"/>
      <c r="H123" s="131"/>
      <c r="I123" s="6"/>
      <c r="J123" s="6"/>
    </row>
    <row r="124" spans="1:10" ht="30.75" customHeight="1" x14ac:dyDescent="0.15">
      <c r="A124" s="6"/>
      <c r="B124" s="141" t="s">
        <v>202</v>
      </c>
      <c r="C124" s="25" t="s">
        <v>7</v>
      </c>
      <c r="D124" s="26" t="s">
        <v>50</v>
      </c>
      <c r="E124" s="20">
        <v>2</v>
      </c>
      <c r="F124" s="22"/>
      <c r="G124" s="201"/>
      <c r="H124" s="131"/>
      <c r="I124" s="6"/>
      <c r="J124" s="6"/>
    </row>
    <row r="125" spans="1:10" ht="56.25" customHeight="1" x14ac:dyDescent="0.15">
      <c r="A125" s="6"/>
      <c r="B125" s="96" t="s">
        <v>102</v>
      </c>
      <c r="C125" s="25" t="s">
        <v>49</v>
      </c>
      <c r="D125" s="26" t="s">
        <v>50</v>
      </c>
      <c r="E125" s="20">
        <v>1</v>
      </c>
      <c r="F125" s="22"/>
      <c r="G125" s="201"/>
      <c r="H125" s="131"/>
      <c r="I125" s="6"/>
      <c r="J125" s="6"/>
    </row>
    <row r="126" spans="1:10" ht="56.25" customHeight="1" x14ac:dyDescent="0.15">
      <c r="A126" s="6"/>
      <c r="B126" s="96" t="s">
        <v>141</v>
      </c>
      <c r="C126" s="25" t="s">
        <v>128</v>
      </c>
      <c r="D126" s="26" t="s">
        <v>89</v>
      </c>
      <c r="E126" s="20">
        <v>1</v>
      </c>
      <c r="F126" s="22"/>
      <c r="G126" s="201"/>
      <c r="H126" s="131"/>
      <c r="I126" s="6"/>
      <c r="J126" s="6"/>
    </row>
    <row r="127" spans="1:10" ht="33.75" customHeight="1" thickBot="1" x14ac:dyDescent="0.2">
      <c r="A127" s="6"/>
      <c r="B127" s="106"/>
      <c r="C127" s="100"/>
      <c r="D127" s="101"/>
      <c r="E127" s="102"/>
      <c r="F127" s="22"/>
      <c r="G127" s="201"/>
      <c r="H127" s="131"/>
      <c r="I127" s="6"/>
      <c r="J127" s="6"/>
    </row>
    <row r="128" spans="1:10" ht="21" customHeight="1" x14ac:dyDescent="0.15">
      <c r="A128" s="6"/>
      <c r="B128" s="6"/>
      <c r="C128" s="6"/>
      <c r="D128" s="6"/>
      <c r="E128" s="6"/>
      <c r="F128" s="91" t="s">
        <v>87</v>
      </c>
      <c r="G128" s="204"/>
      <c r="H128" s="40"/>
      <c r="I128" s="6"/>
      <c r="J128" s="6"/>
    </row>
    <row r="129" spans="1:10" ht="21" customHeight="1" x14ac:dyDescent="0.15">
      <c r="A129" s="6"/>
      <c r="B129" s="6"/>
      <c r="E129" s="6"/>
      <c r="F129" s="149" t="s">
        <v>43</v>
      </c>
      <c r="G129" s="205"/>
      <c r="H129" s="150"/>
      <c r="I129" s="6"/>
      <c r="J129" s="6"/>
    </row>
    <row r="130" spans="1:10" ht="17.25" customHeight="1" x14ac:dyDescent="0.15">
      <c r="A130" s="6"/>
      <c r="B130" s="6"/>
      <c r="E130" s="6"/>
      <c r="I130" s="6"/>
      <c r="J130" s="6"/>
    </row>
    <row r="132" spans="1:10" ht="29.25" customHeight="1" x14ac:dyDescent="0.15">
      <c r="B132" s="143"/>
      <c r="C132" s="137" t="s">
        <v>133</v>
      </c>
      <c r="D132" s="144"/>
      <c r="E132" s="145"/>
      <c r="F132" s="146"/>
      <c r="G132" s="206"/>
      <c r="H132" s="147"/>
    </row>
    <row r="133" spans="1:10" ht="11.25" customHeight="1" x14ac:dyDescent="0.15">
      <c r="B133" s="18"/>
      <c r="C133" s="110" t="s">
        <v>126</v>
      </c>
      <c r="D133" s="26"/>
      <c r="E133" s="20"/>
      <c r="F133" s="22"/>
      <c r="G133" s="201"/>
      <c r="H133" s="23"/>
    </row>
    <row r="134" spans="1:10" ht="100.5" customHeight="1" x14ac:dyDescent="0.15">
      <c r="B134" s="141" t="s">
        <v>203</v>
      </c>
      <c r="C134" s="152" t="s">
        <v>134</v>
      </c>
      <c r="D134" s="26" t="s">
        <v>132</v>
      </c>
      <c r="E134" s="20">
        <v>1</v>
      </c>
      <c r="F134" s="22"/>
      <c r="G134" s="201"/>
      <c r="H134" s="131"/>
    </row>
    <row r="135" spans="1:10" ht="97.5" customHeight="1" x14ac:dyDescent="0.15">
      <c r="B135" s="141" t="s">
        <v>204</v>
      </c>
      <c r="C135" s="152" t="s">
        <v>135</v>
      </c>
      <c r="D135" s="26" t="s">
        <v>132</v>
      </c>
      <c r="E135" s="20">
        <v>1</v>
      </c>
      <c r="F135" s="22"/>
      <c r="G135" s="201"/>
      <c r="H135" s="131"/>
    </row>
    <row r="136" spans="1:10" ht="141" customHeight="1" x14ac:dyDescent="0.15">
      <c r="B136" s="141" t="s">
        <v>205</v>
      </c>
      <c r="C136" s="152" t="s">
        <v>136</v>
      </c>
      <c r="D136" s="26" t="s">
        <v>50</v>
      </c>
      <c r="E136" s="20">
        <v>1</v>
      </c>
      <c r="F136" s="22"/>
      <c r="G136" s="201"/>
      <c r="H136" s="131"/>
    </row>
    <row r="137" spans="1:10" ht="45.75" customHeight="1" x14ac:dyDescent="0.15">
      <c r="B137" s="141" t="s">
        <v>206</v>
      </c>
      <c r="C137" s="151" t="s">
        <v>137</v>
      </c>
      <c r="D137" s="26" t="s">
        <v>50</v>
      </c>
      <c r="E137" s="20">
        <v>5</v>
      </c>
      <c r="F137" s="22"/>
      <c r="G137" s="201"/>
      <c r="H137" s="131"/>
    </row>
    <row r="138" spans="1:10" ht="51.75" customHeight="1" x14ac:dyDescent="0.15">
      <c r="B138" s="141" t="s">
        <v>207</v>
      </c>
      <c r="C138" s="152" t="s">
        <v>138</v>
      </c>
      <c r="D138" s="26" t="s">
        <v>132</v>
      </c>
      <c r="E138" s="20">
        <v>1</v>
      </c>
      <c r="F138" s="22"/>
      <c r="G138" s="201"/>
      <c r="H138" s="131"/>
    </row>
    <row r="139" spans="1:10" ht="84" customHeight="1" x14ac:dyDescent="0.15">
      <c r="B139" s="141" t="s">
        <v>208</v>
      </c>
      <c r="C139" s="152" t="s">
        <v>224</v>
      </c>
      <c r="D139" s="26" t="s">
        <v>132</v>
      </c>
      <c r="E139" s="20">
        <v>1</v>
      </c>
      <c r="F139" s="22"/>
      <c r="G139" s="201"/>
      <c r="H139" s="131"/>
    </row>
    <row r="140" spans="1:10" ht="97.5" customHeight="1" x14ac:dyDescent="0.15">
      <c r="B140" s="141" t="s">
        <v>209</v>
      </c>
      <c r="C140" s="152" t="s">
        <v>139</v>
      </c>
      <c r="D140" s="26" t="s">
        <v>132</v>
      </c>
      <c r="E140" s="20">
        <v>1</v>
      </c>
      <c r="F140" s="22"/>
      <c r="G140" s="201"/>
      <c r="H140" s="131"/>
    </row>
    <row r="141" spans="1:10" ht="19.5" customHeight="1" x14ac:dyDescent="0.15">
      <c r="B141" s="18"/>
      <c r="C141" s="148"/>
      <c r="D141" s="26"/>
      <c r="E141" s="20"/>
      <c r="F141" s="22"/>
      <c r="G141" s="201"/>
      <c r="H141" s="131"/>
    </row>
    <row r="142" spans="1:10" ht="69" customHeight="1" x14ac:dyDescent="0.15">
      <c r="B142" s="38" t="s">
        <v>210</v>
      </c>
      <c r="C142" s="25" t="s">
        <v>130</v>
      </c>
      <c r="D142" s="26" t="s">
        <v>132</v>
      </c>
      <c r="E142" s="20">
        <v>1</v>
      </c>
      <c r="F142" s="22">
        <v>144421.04</v>
      </c>
      <c r="G142" s="201"/>
      <c r="H142" s="131"/>
    </row>
    <row r="143" spans="1:10" ht="11.25" customHeight="1" thickBot="1" x14ac:dyDescent="0.2">
      <c r="B143" s="138"/>
      <c r="C143" s="100"/>
      <c r="D143" s="101"/>
      <c r="E143" s="102"/>
      <c r="F143" s="22"/>
      <c r="G143" s="201"/>
      <c r="H143" s="23"/>
    </row>
    <row r="144" spans="1:10" ht="15" customHeight="1" x14ac:dyDescent="0.15">
      <c r="B144" s="6"/>
      <c r="C144" s="6"/>
      <c r="D144" s="6"/>
      <c r="E144" s="6"/>
      <c r="F144" s="91" t="s">
        <v>87</v>
      </c>
      <c r="G144" s="204"/>
      <c r="H144" s="40"/>
    </row>
    <row r="145" spans="2:8" ht="24.75" customHeight="1" thickBot="1" x14ac:dyDescent="0.2">
      <c r="B145" s="6"/>
      <c r="C145" s="6"/>
      <c r="D145" s="6"/>
      <c r="E145" s="6"/>
      <c r="F145" s="92" t="s">
        <v>43</v>
      </c>
      <c r="G145" s="203"/>
      <c r="H145" s="41"/>
    </row>
    <row r="146" spans="2:8" ht="11.25" customHeight="1" thickBot="1" x14ac:dyDescent="0.2"/>
    <row r="147" spans="2:8" ht="21.75" customHeight="1" x14ac:dyDescent="0.15">
      <c r="B147" s="13"/>
      <c r="C147" s="27" t="s">
        <v>55</v>
      </c>
      <c r="D147" s="14"/>
      <c r="E147" s="15"/>
      <c r="F147" s="16"/>
      <c r="G147" s="199"/>
      <c r="H147" s="17"/>
    </row>
    <row r="148" spans="2:8" ht="17.25" customHeight="1" x14ac:dyDescent="0.15">
      <c r="B148" s="18"/>
      <c r="C148" s="28" t="s">
        <v>126</v>
      </c>
      <c r="D148" s="19"/>
      <c r="E148" s="20"/>
      <c r="F148" s="21"/>
      <c r="G148" s="200"/>
      <c r="H148" s="23"/>
    </row>
    <row r="149" spans="2:8" ht="96.75" customHeight="1" x14ac:dyDescent="0.15">
      <c r="B149" s="38" t="s">
        <v>121</v>
      </c>
      <c r="C149" s="25" t="s">
        <v>213</v>
      </c>
      <c r="D149" s="26" t="s">
        <v>54</v>
      </c>
      <c r="E149" s="20">
        <v>1</v>
      </c>
      <c r="F149" s="22"/>
      <c r="G149" s="201"/>
      <c r="H149" s="131"/>
    </row>
    <row r="150" spans="2:8" ht="92.25" customHeight="1" thickBot="1" x14ac:dyDescent="0.2">
      <c r="B150" s="132" t="s">
        <v>122</v>
      </c>
      <c r="C150" s="100" t="s">
        <v>213</v>
      </c>
      <c r="D150" s="101" t="s">
        <v>54</v>
      </c>
      <c r="E150" s="102">
        <v>1</v>
      </c>
      <c r="F150" s="109"/>
      <c r="G150" s="207"/>
      <c r="H150" s="139"/>
    </row>
    <row r="151" spans="2:8" ht="17.25" customHeight="1" x14ac:dyDescent="0.15">
      <c r="B151" s="18"/>
      <c r="C151" s="136"/>
      <c r="D151" s="135"/>
      <c r="E151" s="133"/>
      <c r="F151" s="91" t="s">
        <v>87</v>
      </c>
      <c r="G151" s="204"/>
      <c r="H151" s="40"/>
    </row>
    <row r="152" spans="2:8" ht="18.75" customHeight="1" x14ac:dyDescent="0.15">
      <c r="B152" s="96"/>
      <c r="C152" s="29"/>
      <c r="D152" s="12"/>
      <c r="E152" s="134"/>
      <c r="F152" s="149" t="s">
        <v>43</v>
      </c>
      <c r="G152" s="205"/>
      <c r="H152" s="150"/>
    </row>
    <row r="153" spans="2:8" ht="18.75" customHeight="1" thickBot="1" x14ac:dyDescent="0.2">
      <c r="B153" s="8"/>
      <c r="C153" s="29"/>
      <c r="D153" s="12"/>
      <c r="E153" s="11"/>
      <c r="F153" s="103"/>
      <c r="G153" s="103"/>
      <c r="H153" s="104"/>
    </row>
    <row r="154" spans="2:8" ht="33" customHeight="1" x14ac:dyDescent="0.15">
      <c r="B154" s="13"/>
      <c r="C154" s="156" t="s">
        <v>142</v>
      </c>
      <c r="D154" s="14"/>
      <c r="E154" s="15"/>
      <c r="F154" s="16"/>
      <c r="G154" s="199"/>
      <c r="H154" s="17"/>
    </row>
    <row r="155" spans="2:8" ht="13.5" customHeight="1" x14ac:dyDescent="0.15">
      <c r="B155" s="18"/>
      <c r="C155" s="157"/>
      <c r="D155" s="19"/>
      <c r="E155" s="20"/>
      <c r="F155" s="21"/>
      <c r="G155" s="200"/>
      <c r="H155" s="23"/>
    </row>
    <row r="156" spans="2:8" ht="66.75" customHeight="1" x14ac:dyDescent="0.15">
      <c r="B156" s="158" t="s">
        <v>211</v>
      </c>
      <c r="C156" s="159" t="s">
        <v>140</v>
      </c>
      <c r="D156" s="101" t="s">
        <v>89</v>
      </c>
      <c r="E156" s="102">
        <v>1</v>
      </c>
      <c r="F156" s="160"/>
      <c r="G156" s="208"/>
      <c r="H156" s="139"/>
    </row>
    <row r="157" spans="2:8" ht="18.75" customHeight="1" x14ac:dyDescent="0.15">
      <c r="B157" s="8"/>
      <c r="C157" s="29"/>
      <c r="D157" s="12"/>
      <c r="E157" s="11"/>
      <c r="F157" s="107" t="s">
        <v>87</v>
      </c>
      <c r="G157" s="202"/>
      <c r="H157" s="108"/>
    </row>
    <row r="158" spans="2:8" ht="18.75" customHeight="1" x14ac:dyDescent="0.15">
      <c r="B158" s="8"/>
      <c r="C158" s="29"/>
      <c r="D158" s="12"/>
      <c r="E158" s="11"/>
      <c r="F158" s="149" t="s">
        <v>43</v>
      </c>
      <c r="G158" s="205"/>
      <c r="H158" s="150"/>
    </row>
    <row r="159" spans="2:8" ht="18.75" customHeight="1" x14ac:dyDescent="0.2">
      <c r="F159" s="154" t="s">
        <v>104</v>
      </c>
      <c r="G159" s="209"/>
      <c r="H159" s="155"/>
    </row>
    <row r="160" spans="2:8" ht="18" customHeight="1" x14ac:dyDescent="0.2">
      <c r="F160" s="142" t="s">
        <v>78</v>
      </c>
      <c r="G160" s="142"/>
      <c r="H160" s="153"/>
    </row>
    <row r="162" spans="3:4" ht="11.25" customHeight="1" x14ac:dyDescent="0.15">
      <c r="C162" s="7"/>
      <c r="D162" s="7"/>
    </row>
    <row r="163" spans="3:4" ht="11.25" customHeight="1" x14ac:dyDescent="0.15">
      <c r="C163" s="214"/>
      <c r="D163" s="214"/>
    </row>
    <row r="164" spans="3:4" ht="11.25" customHeight="1" x14ac:dyDescent="0.15">
      <c r="C164" s="213"/>
      <c r="D164" s="213"/>
    </row>
  </sheetData>
  <mergeCells count="3">
    <mergeCell ref="C5:F5"/>
    <mergeCell ref="C164:D164"/>
    <mergeCell ref="C163:D163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opLeftCell="E9" zoomScale="77" zoomScaleNormal="77" workbookViewId="0">
      <selection activeCell="T28" sqref="T28"/>
    </sheetView>
  </sheetViews>
  <sheetFormatPr baseColWidth="10" defaultRowHeight="10.5" x14ac:dyDescent="0.15"/>
  <cols>
    <col min="4" max="4" width="13.1640625" customWidth="1"/>
    <col min="27" max="27" width="14.5" customWidth="1"/>
  </cols>
  <sheetData>
    <row r="1" spans="1:29" ht="18" x14ac:dyDescent="0.25">
      <c r="A1" s="218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42"/>
      <c r="AB1" s="42"/>
      <c r="AC1" s="42"/>
    </row>
    <row r="2" spans="1:29" ht="15.75" x14ac:dyDescent="0.25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43"/>
      <c r="AB2" s="43"/>
      <c r="AC2" s="43"/>
    </row>
    <row r="3" spans="1:29" ht="12.75" x14ac:dyDescent="0.2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1:29" x14ac:dyDescent="0.1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6" t="s">
        <v>60</v>
      </c>
      <c r="X4" s="47">
        <v>1</v>
      </c>
      <c r="Y4" s="46" t="s">
        <v>61</v>
      </c>
      <c r="Z4" s="47">
        <v>1</v>
      </c>
      <c r="AA4" s="45"/>
      <c r="AB4" s="45"/>
      <c r="AC4" s="45"/>
    </row>
    <row r="5" spans="1:29" ht="11.25" thickBo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</row>
    <row r="6" spans="1:29" ht="12" thickTop="1" thickBot="1" x14ac:dyDescent="0.2">
      <c r="A6" s="45"/>
      <c r="B6" s="45"/>
      <c r="C6" s="45"/>
      <c r="D6" s="45"/>
      <c r="E6" s="45" t="s">
        <v>62</v>
      </c>
      <c r="F6" s="45"/>
      <c r="G6" s="48"/>
      <c r="H6" s="48"/>
      <c r="I6" s="48"/>
      <c r="J6" s="48"/>
      <c r="K6" s="48"/>
      <c r="L6" s="48"/>
      <c r="M6" s="45"/>
      <c r="N6" s="45"/>
      <c r="O6" s="45"/>
      <c r="P6" s="45"/>
      <c r="Q6" s="45"/>
      <c r="R6" s="45"/>
      <c r="S6" s="45"/>
      <c r="T6" s="45"/>
      <c r="U6" s="220" t="s">
        <v>63</v>
      </c>
      <c r="V6" s="221"/>
      <c r="W6" s="221"/>
      <c r="X6" s="221"/>
      <c r="Y6" s="221"/>
      <c r="Z6" s="222"/>
      <c r="AA6" s="45"/>
      <c r="AB6" s="45"/>
      <c r="AC6" s="45"/>
    </row>
    <row r="7" spans="1:29" ht="12" thickTop="1" thickBot="1" x14ac:dyDescent="0.2">
      <c r="A7" s="45"/>
      <c r="B7" s="45"/>
      <c r="C7" s="45"/>
      <c r="D7" s="45"/>
      <c r="E7" s="45" t="s">
        <v>64</v>
      </c>
      <c r="F7" s="45"/>
      <c r="G7" s="49"/>
      <c r="H7" s="49"/>
      <c r="I7" s="49"/>
      <c r="J7" s="49"/>
      <c r="K7" s="49"/>
      <c r="L7" s="49"/>
      <c r="M7" s="45"/>
      <c r="N7" s="45"/>
      <c r="O7" s="45"/>
      <c r="P7" s="45"/>
      <c r="Q7" s="45"/>
      <c r="R7" s="45"/>
      <c r="S7" s="45"/>
      <c r="T7" s="45"/>
      <c r="U7" s="223" t="s">
        <v>65</v>
      </c>
      <c r="V7" s="223"/>
      <c r="W7" s="223" t="s">
        <v>66</v>
      </c>
      <c r="X7" s="223"/>
      <c r="Y7" s="223" t="s">
        <v>67</v>
      </c>
      <c r="Z7" s="223"/>
      <c r="AA7" s="45"/>
      <c r="AB7" s="45"/>
      <c r="AC7" s="45"/>
    </row>
    <row r="8" spans="1:29" ht="12" thickTop="1" thickBot="1" x14ac:dyDescent="0.2">
      <c r="A8" s="45"/>
      <c r="B8" s="45"/>
      <c r="C8" s="45"/>
      <c r="D8" s="45"/>
      <c r="E8" s="45" t="s">
        <v>68</v>
      </c>
      <c r="F8" s="45"/>
      <c r="G8" s="45"/>
      <c r="H8" s="49"/>
      <c r="I8" s="49"/>
      <c r="J8" s="49"/>
      <c r="K8" s="49"/>
      <c r="L8" s="49"/>
      <c r="M8" s="45"/>
      <c r="N8" s="45"/>
      <c r="O8" s="45"/>
      <c r="P8" s="45"/>
      <c r="Q8" s="45"/>
      <c r="R8" s="45"/>
      <c r="S8" s="45"/>
      <c r="T8" s="45"/>
      <c r="U8" s="50"/>
      <c r="V8" s="51"/>
      <c r="W8" s="216" t="s">
        <v>212</v>
      </c>
      <c r="X8" s="217"/>
      <c r="Y8" s="51">
        <v>2020</v>
      </c>
      <c r="Z8" s="54"/>
      <c r="AA8" s="45"/>
      <c r="AB8" s="45"/>
      <c r="AC8" s="45"/>
    </row>
    <row r="9" spans="1:29" ht="12" customHeight="1" thickTop="1" thickBot="1" x14ac:dyDescent="0.2">
      <c r="A9" s="55"/>
      <c r="B9" s="45"/>
      <c r="C9" s="45"/>
      <c r="D9" s="45"/>
      <c r="E9" s="45" t="s">
        <v>69</v>
      </c>
      <c r="F9" s="45"/>
      <c r="G9" s="215" t="str">
        <f>PRESUPUESTO!C5</f>
        <v>REHABILITACION PLANTA DE TRATAMIENTO DE AGUAS RESIDUALES CANELAS</v>
      </c>
      <c r="H9" s="215"/>
      <c r="I9" s="215"/>
      <c r="J9" s="215"/>
      <c r="K9" s="215"/>
      <c r="L9" s="21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</row>
    <row r="10" spans="1:29" ht="18" customHeight="1" thickTop="1" thickBot="1" x14ac:dyDescent="0.2">
      <c r="A10" s="55" t="s">
        <v>70</v>
      </c>
      <c r="B10" s="45"/>
      <c r="C10" s="48" t="s">
        <v>71</v>
      </c>
      <c r="D10" s="45"/>
      <c r="E10" s="45"/>
      <c r="F10" s="45"/>
      <c r="G10" s="215"/>
      <c r="H10" s="215"/>
      <c r="I10" s="215"/>
      <c r="J10" s="215"/>
      <c r="K10" s="215"/>
      <c r="L10" s="215"/>
      <c r="M10" s="45"/>
      <c r="N10" s="45"/>
      <c r="O10" s="52" t="s">
        <v>72</v>
      </c>
      <c r="P10" s="56"/>
      <c r="Q10" s="56"/>
      <c r="R10" s="56"/>
      <c r="S10" s="56"/>
      <c r="T10" s="56"/>
      <c r="U10" s="56"/>
      <c r="V10" s="56"/>
      <c r="W10" s="52" t="s">
        <v>73</v>
      </c>
      <c r="X10" s="56"/>
      <c r="Y10" s="56"/>
      <c r="Z10" s="53"/>
      <c r="AA10" s="45"/>
      <c r="AB10" s="45"/>
      <c r="AC10" s="45"/>
    </row>
    <row r="11" spans="1:29" ht="12" thickTop="1" thickBot="1" x14ac:dyDescent="0.2">
      <c r="A11" s="55" t="s">
        <v>34</v>
      </c>
      <c r="B11" s="45"/>
      <c r="C11" s="94" t="str">
        <f>PRESUPUESTO!C8</f>
        <v>CANELAS</v>
      </c>
      <c r="D11" s="45"/>
      <c r="E11" s="45"/>
      <c r="F11" s="45"/>
      <c r="G11" s="215"/>
      <c r="H11" s="215"/>
      <c r="I11" s="215"/>
      <c r="J11" s="215"/>
      <c r="K11" s="215"/>
      <c r="L11" s="215"/>
      <c r="M11" s="45"/>
      <c r="N11" s="45"/>
      <c r="O11" s="50" t="s">
        <v>74</v>
      </c>
      <c r="P11" s="51"/>
      <c r="Q11" s="51"/>
      <c r="R11" s="51"/>
      <c r="S11" s="51"/>
      <c r="T11" s="51"/>
      <c r="U11" s="51"/>
      <c r="V11" s="51"/>
      <c r="W11" s="50" t="s">
        <v>75</v>
      </c>
      <c r="X11" s="51"/>
      <c r="Y11" s="51"/>
      <c r="Z11" s="54"/>
      <c r="AA11" s="45"/>
      <c r="AB11" s="45"/>
      <c r="AC11" s="45"/>
    </row>
    <row r="12" spans="1:29" ht="11.25" thickTop="1" x14ac:dyDescent="0.15">
      <c r="A12" s="55" t="s">
        <v>35</v>
      </c>
      <c r="B12" s="45"/>
      <c r="C12" s="94" t="str">
        <f>PRESUPUESTO!C7</f>
        <v>CANELAS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</row>
    <row r="13" spans="1:29" ht="11.25" thickBo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</row>
    <row r="14" spans="1:29" ht="15" customHeight="1" thickTop="1" thickBot="1" x14ac:dyDescent="0.2">
      <c r="A14" s="232" t="s">
        <v>76</v>
      </c>
      <c r="B14" s="234" t="s">
        <v>77</v>
      </c>
      <c r="C14" s="235"/>
      <c r="D14" s="57" t="s">
        <v>66</v>
      </c>
      <c r="E14" s="238">
        <v>1</v>
      </c>
      <c r="F14" s="239"/>
      <c r="G14" s="239"/>
      <c r="H14" s="240"/>
      <c r="I14" s="238">
        <v>2</v>
      </c>
      <c r="J14" s="239"/>
      <c r="K14" s="239"/>
      <c r="L14" s="240"/>
      <c r="M14" s="238">
        <v>3</v>
      </c>
      <c r="N14" s="239"/>
      <c r="O14" s="239"/>
      <c r="P14" s="239"/>
      <c r="Q14" s="239">
        <v>4</v>
      </c>
      <c r="R14" s="239"/>
      <c r="S14" s="239"/>
      <c r="T14" s="240"/>
      <c r="U14" s="234" t="s">
        <v>78</v>
      </c>
      <c r="V14" s="241"/>
      <c r="W14" s="117"/>
      <c r="X14" s="121"/>
      <c r="Y14" s="224"/>
      <c r="Z14" s="224"/>
      <c r="AA14" s="45"/>
      <c r="AB14" s="45"/>
      <c r="AC14" s="45"/>
    </row>
    <row r="15" spans="1:29" ht="14.25" customHeight="1" thickTop="1" thickBot="1" x14ac:dyDescent="0.2">
      <c r="A15" s="233"/>
      <c r="B15" s="236"/>
      <c r="C15" s="237"/>
      <c r="D15" s="58" t="s">
        <v>79</v>
      </c>
      <c r="E15" s="59">
        <v>1</v>
      </c>
      <c r="F15" s="59">
        <v>2</v>
      </c>
      <c r="G15" s="59">
        <v>3</v>
      </c>
      <c r="H15" s="59">
        <v>4</v>
      </c>
      <c r="I15" s="59">
        <v>5</v>
      </c>
      <c r="J15" s="59">
        <v>6</v>
      </c>
      <c r="K15" s="59">
        <v>7</v>
      </c>
      <c r="L15" s="59">
        <v>8</v>
      </c>
      <c r="M15" s="59">
        <v>9</v>
      </c>
      <c r="N15" s="59">
        <v>10</v>
      </c>
      <c r="O15" s="59">
        <v>11</v>
      </c>
      <c r="P15" s="59"/>
      <c r="Q15" s="59"/>
      <c r="R15" s="59"/>
      <c r="S15" s="59"/>
      <c r="T15" s="59">
        <v>12</v>
      </c>
      <c r="U15" s="242"/>
      <c r="V15" s="243"/>
      <c r="W15" s="46"/>
      <c r="X15" s="46"/>
      <c r="Y15" s="224"/>
      <c r="Z15" s="224"/>
      <c r="AA15" s="45"/>
      <c r="AB15" s="45"/>
      <c r="AC15" s="45"/>
    </row>
    <row r="16" spans="1:29" ht="30" customHeight="1" thickTop="1" x14ac:dyDescent="0.15">
      <c r="A16" s="225">
        <v>1</v>
      </c>
      <c r="B16" s="227" t="e">
        <f>#REF!</f>
        <v>#REF!</v>
      </c>
      <c r="C16" s="228"/>
      <c r="D16" s="188" t="s">
        <v>80</v>
      </c>
      <c r="E16" s="124"/>
      <c r="F16" s="61"/>
      <c r="G16" s="61"/>
      <c r="H16" s="64"/>
      <c r="I16" s="63"/>
      <c r="J16" s="61"/>
      <c r="K16" s="61"/>
      <c r="L16" s="64"/>
      <c r="M16" s="63"/>
      <c r="N16" s="61"/>
      <c r="O16" s="64"/>
      <c r="P16" s="64"/>
      <c r="Q16" s="181"/>
      <c r="R16" s="112"/>
      <c r="S16" s="64"/>
      <c r="T16" s="183"/>
      <c r="U16" s="244">
        <f>E17</f>
        <v>0</v>
      </c>
      <c r="V16" s="245"/>
      <c r="W16" s="122"/>
      <c r="X16" s="122"/>
      <c r="Y16" s="231"/>
      <c r="Z16" s="231"/>
      <c r="AA16" s="65"/>
      <c r="AB16" s="65"/>
      <c r="AC16" s="45"/>
    </row>
    <row r="17" spans="1:29" ht="49.5" customHeight="1" thickBot="1" x14ac:dyDescent="0.2">
      <c r="A17" s="226"/>
      <c r="B17" s="229"/>
      <c r="C17" s="230"/>
      <c r="D17" s="194" t="s">
        <v>81</v>
      </c>
      <c r="E17" s="192">
        <f>PRESUPUESTO!H23</f>
        <v>0</v>
      </c>
      <c r="F17" s="67"/>
      <c r="G17" s="67"/>
      <c r="H17" s="68"/>
      <c r="I17" s="69"/>
      <c r="J17" s="67"/>
      <c r="K17" s="67"/>
      <c r="L17" s="68"/>
      <c r="M17" s="69"/>
      <c r="N17" s="176"/>
      <c r="O17" s="114"/>
      <c r="P17" s="171"/>
      <c r="Q17" s="182"/>
      <c r="R17" s="171"/>
      <c r="S17" s="68"/>
      <c r="T17" s="116"/>
      <c r="U17" s="246"/>
      <c r="V17" s="247"/>
      <c r="W17" s="123"/>
      <c r="X17" s="122"/>
      <c r="Y17" s="231"/>
      <c r="Z17" s="231"/>
      <c r="AA17" s="45"/>
      <c r="AB17" s="65"/>
      <c r="AC17" s="45"/>
    </row>
    <row r="18" spans="1:29" ht="24" customHeight="1" thickTop="1" x14ac:dyDescent="0.15">
      <c r="A18" s="225">
        <f>A16+1</f>
        <v>2</v>
      </c>
      <c r="B18" s="227" t="str">
        <f>PRESUPUESTO!C26</f>
        <v>REHABILITACION EN PLANTA (PTAR)</v>
      </c>
      <c r="C18" s="228"/>
      <c r="D18" s="188" t="s">
        <v>80</v>
      </c>
      <c r="E18" s="63"/>
      <c r="F18" s="125"/>
      <c r="G18" s="125"/>
      <c r="H18" s="64"/>
      <c r="I18" s="63"/>
      <c r="J18" s="61"/>
      <c r="K18" s="61"/>
      <c r="L18" s="64"/>
      <c r="M18" s="63"/>
      <c r="N18" s="61"/>
      <c r="O18" s="179"/>
      <c r="P18" s="64"/>
      <c r="Q18" s="63"/>
      <c r="R18" s="112"/>
      <c r="S18" s="61"/>
      <c r="T18" s="115"/>
      <c r="U18" s="244">
        <f>SUM(E19+F19+G19)</f>
        <v>0</v>
      </c>
      <c r="V18" s="245"/>
      <c r="W18" s="122"/>
      <c r="X18" s="122"/>
      <c r="Y18" s="231"/>
      <c r="Z18" s="231"/>
      <c r="AA18" s="45"/>
      <c r="AB18" s="65"/>
      <c r="AC18" s="45"/>
    </row>
    <row r="19" spans="1:29" ht="30" customHeight="1" thickBot="1" x14ac:dyDescent="0.2">
      <c r="A19" s="226"/>
      <c r="B19" s="229"/>
      <c r="C19" s="230"/>
      <c r="D19" s="193" t="s">
        <v>81</v>
      </c>
      <c r="E19" s="69"/>
      <c r="F19" s="67">
        <f>PRESUPUESTO!H51/2</f>
        <v>0</v>
      </c>
      <c r="G19" s="67">
        <f>F19</f>
        <v>0</v>
      </c>
      <c r="H19" s="68"/>
      <c r="I19" s="69"/>
      <c r="J19" s="67"/>
      <c r="K19" s="67"/>
      <c r="L19" s="68"/>
      <c r="M19" s="69"/>
      <c r="N19" s="176"/>
      <c r="O19" s="176"/>
      <c r="P19" s="114"/>
      <c r="Q19" s="184"/>
      <c r="R19" s="171"/>
      <c r="S19" s="171"/>
      <c r="T19" s="116"/>
      <c r="U19" s="246"/>
      <c r="V19" s="247"/>
      <c r="W19" s="122"/>
      <c r="X19" s="122"/>
      <c r="Y19" s="231"/>
      <c r="Z19" s="231"/>
      <c r="AA19" s="45"/>
      <c r="AB19" s="65"/>
      <c r="AC19" s="45"/>
    </row>
    <row r="20" spans="1:29" ht="24" customHeight="1" thickTop="1" x14ac:dyDescent="0.15">
      <c r="A20" s="225">
        <f>A18+1</f>
        <v>3</v>
      </c>
      <c r="B20" s="248" t="e">
        <f>#REF!</f>
        <v>#REF!</v>
      </c>
      <c r="C20" s="228"/>
      <c r="D20" s="188" t="s">
        <v>80</v>
      </c>
      <c r="E20" s="63"/>
      <c r="F20" s="61"/>
      <c r="G20" s="61"/>
      <c r="H20" s="126"/>
      <c r="I20" s="124"/>
      <c r="J20" s="61"/>
      <c r="K20" s="61"/>
      <c r="L20" s="64"/>
      <c r="M20" s="63"/>
      <c r="N20" s="64"/>
      <c r="O20" s="177"/>
      <c r="P20" s="62"/>
      <c r="Q20" s="185"/>
      <c r="R20" s="64"/>
      <c r="S20" s="61"/>
      <c r="T20" s="62"/>
      <c r="U20" s="244">
        <f>SUM(H21+I21)</f>
        <v>0</v>
      </c>
      <c r="V20" s="245"/>
      <c r="W20" s="122"/>
      <c r="X20" s="122"/>
      <c r="Y20" s="231"/>
      <c r="Z20" s="231"/>
      <c r="AA20" s="65"/>
      <c r="AB20" s="65"/>
      <c r="AC20" s="45"/>
    </row>
    <row r="21" spans="1:29" ht="32.25" customHeight="1" thickBot="1" x14ac:dyDescent="0.2">
      <c r="A21" s="226"/>
      <c r="B21" s="229"/>
      <c r="C21" s="230"/>
      <c r="D21" s="193" t="s">
        <v>81</v>
      </c>
      <c r="E21" s="69"/>
      <c r="F21" s="67"/>
      <c r="G21" s="67"/>
      <c r="H21" s="68">
        <f>PRESUPUESTO!H92/2</f>
        <v>0</v>
      </c>
      <c r="I21" s="69">
        <f>H21</f>
        <v>0</v>
      </c>
      <c r="J21" s="67"/>
      <c r="K21" s="67"/>
      <c r="L21" s="68"/>
      <c r="M21" s="69"/>
      <c r="N21" s="176"/>
      <c r="O21" s="176"/>
      <c r="P21" s="68"/>
      <c r="Q21" s="182"/>
      <c r="R21" s="114"/>
      <c r="S21" s="171"/>
      <c r="T21" s="74"/>
      <c r="U21" s="246"/>
      <c r="V21" s="247"/>
      <c r="W21" s="122"/>
      <c r="X21" s="122"/>
      <c r="Y21" s="231"/>
      <c r="Z21" s="231"/>
      <c r="AA21" s="45"/>
      <c r="AB21" s="65"/>
      <c r="AC21" s="45"/>
    </row>
    <row r="22" spans="1:29" ht="22.5" customHeight="1" thickTop="1" x14ac:dyDescent="0.15">
      <c r="A22" s="225">
        <f>A20+1</f>
        <v>4</v>
      </c>
      <c r="B22" s="248" t="e">
        <f>#REF!</f>
        <v>#REF!</v>
      </c>
      <c r="C22" s="228"/>
      <c r="D22" s="188" t="s">
        <v>80</v>
      </c>
      <c r="E22" s="70"/>
      <c r="F22" s="71"/>
      <c r="G22" s="61"/>
      <c r="H22" s="62"/>
      <c r="I22" s="128"/>
      <c r="J22" s="129"/>
      <c r="K22" s="61"/>
      <c r="L22" s="62"/>
      <c r="M22" s="70"/>
      <c r="N22" s="172"/>
      <c r="O22" s="177"/>
      <c r="P22" s="64"/>
      <c r="Q22" s="113"/>
      <c r="R22" s="177"/>
      <c r="S22" s="177"/>
      <c r="T22" s="62"/>
      <c r="U22" s="249">
        <f>SUM(I23+J23)</f>
        <v>0</v>
      </c>
      <c r="V22" s="250"/>
      <c r="W22" s="122"/>
      <c r="X22" s="122"/>
      <c r="Y22" s="231"/>
      <c r="Z22" s="231"/>
      <c r="AA22" s="65"/>
      <c r="AB22" s="65"/>
      <c r="AC22" s="45"/>
    </row>
    <row r="23" spans="1:29" ht="29.25" customHeight="1" thickBot="1" x14ac:dyDescent="0.2">
      <c r="A23" s="226"/>
      <c r="B23" s="229"/>
      <c r="C23" s="230"/>
      <c r="D23" s="193" t="s">
        <v>81</v>
      </c>
      <c r="E23" s="72"/>
      <c r="F23" s="73"/>
      <c r="G23" s="67"/>
      <c r="H23" s="74"/>
      <c r="I23" s="72">
        <f>PRESUPUESTO!H128/2</f>
        <v>0</v>
      </c>
      <c r="J23" s="73">
        <f>I23</f>
        <v>0</v>
      </c>
      <c r="K23" s="67"/>
      <c r="L23" s="74"/>
      <c r="M23" s="72"/>
      <c r="N23" s="173"/>
      <c r="O23" s="176"/>
      <c r="P23" s="116"/>
      <c r="Q23" s="184"/>
      <c r="R23" s="171"/>
      <c r="S23" s="171"/>
      <c r="T23" s="74"/>
      <c r="U23" s="251"/>
      <c r="V23" s="252"/>
      <c r="W23" s="122"/>
      <c r="X23" s="122"/>
      <c r="Y23" s="231"/>
      <c r="Z23" s="231"/>
      <c r="AA23" s="45"/>
      <c r="AB23" s="65"/>
      <c r="AC23" s="45"/>
    </row>
    <row r="24" spans="1:29" ht="19.5" customHeight="1" thickTop="1" x14ac:dyDescent="0.15">
      <c r="A24" s="225">
        <f>A22+1</f>
        <v>5</v>
      </c>
      <c r="B24" s="248" t="e">
        <f>#REF!</f>
        <v>#REF!</v>
      </c>
      <c r="C24" s="228"/>
      <c r="D24" s="188" t="s">
        <v>80</v>
      </c>
      <c r="E24" s="70"/>
      <c r="F24" s="71"/>
      <c r="G24" s="61"/>
      <c r="H24" s="62"/>
      <c r="I24" s="70"/>
      <c r="J24" s="71"/>
      <c r="K24" s="125"/>
      <c r="L24" s="127"/>
      <c r="M24" s="128"/>
      <c r="N24" s="175"/>
      <c r="O24" s="125"/>
      <c r="P24" s="126"/>
      <c r="Q24" s="113"/>
      <c r="R24" s="61"/>
      <c r="S24" s="112"/>
      <c r="T24" s="183"/>
      <c r="U24" s="249">
        <f>SUM(K25+L25+M25+N25+O25+P25)</f>
        <v>0</v>
      </c>
      <c r="V24" s="250"/>
      <c r="W24" s="122"/>
      <c r="X24" s="122"/>
      <c r="Y24" s="231"/>
      <c r="Z24" s="231"/>
      <c r="AA24" s="65"/>
      <c r="AB24" s="65"/>
      <c r="AC24" s="45"/>
    </row>
    <row r="25" spans="1:29" ht="28.5" customHeight="1" thickBot="1" x14ac:dyDescent="0.2">
      <c r="A25" s="226"/>
      <c r="B25" s="229"/>
      <c r="C25" s="230"/>
      <c r="D25" s="193" t="s">
        <v>81</v>
      </c>
      <c r="E25" s="72"/>
      <c r="F25" s="73"/>
      <c r="G25" s="67"/>
      <c r="H25" s="74"/>
      <c r="I25" s="72"/>
      <c r="J25" s="73"/>
      <c r="K25" s="67">
        <f>PRESUPUESTO!H144/6</f>
        <v>0</v>
      </c>
      <c r="L25" s="74">
        <f>K25</f>
        <v>0</v>
      </c>
      <c r="M25" s="72">
        <f>L25</f>
        <v>0</v>
      </c>
      <c r="N25" s="178">
        <f>M25</f>
        <v>0</v>
      </c>
      <c r="O25" s="114">
        <f>N25</f>
        <v>0</v>
      </c>
      <c r="P25" s="68">
        <f>O25</f>
        <v>0</v>
      </c>
      <c r="Q25" s="184"/>
      <c r="R25" s="171"/>
      <c r="S25" s="176"/>
      <c r="T25" s="116"/>
      <c r="U25" s="251"/>
      <c r="V25" s="252"/>
      <c r="W25" s="122"/>
      <c r="X25" s="122"/>
      <c r="Y25" s="231"/>
      <c r="Z25" s="231"/>
      <c r="AA25" s="45"/>
      <c r="AB25" s="65"/>
      <c r="AC25" s="45"/>
    </row>
    <row r="26" spans="1:29" ht="23.25" customHeight="1" thickTop="1" x14ac:dyDescent="0.15">
      <c r="A26" s="225">
        <f>A24+1</f>
        <v>6</v>
      </c>
      <c r="B26" s="227" t="e">
        <f>#REF!</f>
        <v>#REF!</v>
      </c>
      <c r="C26" s="228"/>
      <c r="D26" s="188" t="s">
        <v>80</v>
      </c>
      <c r="E26" s="70"/>
      <c r="F26" s="71"/>
      <c r="G26" s="61"/>
      <c r="H26" s="62"/>
      <c r="I26" s="70"/>
      <c r="J26" s="71"/>
      <c r="K26" s="61"/>
      <c r="L26" s="62"/>
      <c r="M26" s="70"/>
      <c r="N26" s="172"/>
      <c r="O26" s="196"/>
      <c r="P26" s="64"/>
      <c r="Q26" s="63"/>
      <c r="R26" s="187"/>
      <c r="S26" s="180"/>
      <c r="T26" s="62"/>
      <c r="U26" s="249">
        <f>O27</f>
        <v>0</v>
      </c>
      <c r="V26" s="250"/>
      <c r="W26" s="122"/>
      <c r="X26" s="122"/>
      <c r="Y26" s="231"/>
      <c r="Z26" s="231"/>
      <c r="AA26" s="65"/>
      <c r="AB26" s="65"/>
      <c r="AC26" s="45"/>
    </row>
    <row r="27" spans="1:29" ht="27" customHeight="1" thickBot="1" x14ac:dyDescent="0.2">
      <c r="A27" s="226"/>
      <c r="B27" s="229"/>
      <c r="C27" s="230"/>
      <c r="D27" s="193" t="s">
        <v>81</v>
      </c>
      <c r="E27" s="189"/>
      <c r="F27" s="73"/>
      <c r="G27" s="67"/>
      <c r="H27" s="74"/>
      <c r="I27" s="72"/>
      <c r="J27" s="73"/>
      <c r="K27" s="67"/>
      <c r="L27" s="74"/>
      <c r="M27" s="72"/>
      <c r="N27" s="173"/>
      <c r="O27" s="176">
        <f>PRESUPUESTO!H151</f>
        <v>0</v>
      </c>
      <c r="P27" s="116"/>
      <c r="Q27" s="182"/>
      <c r="R27" s="186"/>
      <c r="S27" s="176"/>
      <c r="T27" s="116"/>
      <c r="U27" s="251"/>
      <c r="V27" s="252"/>
      <c r="W27" s="122"/>
      <c r="X27" s="122"/>
      <c r="Y27" s="231"/>
      <c r="Z27" s="231"/>
      <c r="AA27" s="45"/>
      <c r="AB27" s="65"/>
      <c r="AC27" s="45"/>
    </row>
    <row r="28" spans="1:29" ht="27.75" customHeight="1" thickTop="1" x14ac:dyDescent="0.15">
      <c r="A28" s="225">
        <f>A26+1</f>
        <v>7</v>
      </c>
      <c r="B28" s="227" t="e">
        <f>#REF!</f>
        <v>#REF!</v>
      </c>
      <c r="C28" s="228"/>
      <c r="D28" s="188" t="s">
        <v>80</v>
      </c>
      <c r="E28" s="70"/>
      <c r="F28" s="71"/>
      <c r="G28" s="61"/>
      <c r="H28" s="62"/>
      <c r="I28" s="70"/>
      <c r="J28" s="71"/>
      <c r="K28" s="61"/>
      <c r="L28" s="62"/>
      <c r="M28" s="70"/>
      <c r="N28" s="172"/>
      <c r="O28" s="61"/>
      <c r="P28" s="62"/>
      <c r="Q28" s="190"/>
      <c r="R28" s="125"/>
      <c r="S28" s="191"/>
      <c r="T28" s="127"/>
      <c r="U28" s="249">
        <f>SUM(Q29+R29+S29+T29)</f>
        <v>0</v>
      </c>
      <c r="V28" s="250"/>
      <c r="W28" s="122"/>
      <c r="X28" s="122"/>
      <c r="Y28" s="231"/>
      <c r="Z28" s="231"/>
      <c r="AA28" s="65"/>
      <c r="AB28" s="65"/>
      <c r="AC28" s="45"/>
    </row>
    <row r="29" spans="1:29" ht="30.75" customHeight="1" thickBot="1" x14ac:dyDescent="0.2">
      <c r="A29" s="226"/>
      <c r="B29" s="229"/>
      <c r="C29" s="230"/>
      <c r="D29" s="195" t="s">
        <v>81</v>
      </c>
      <c r="E29" s="189"/>
      <c r="F29" s="73"/>
      <c r="G29" s="67"/>
      <c r="H29" s="74"/>
      <c r="I29" s="72"/>
      <c r="J29" s="73"/>
      <c r="K29" s="67"/>
      <c r="L29" s="74"/>
      <c r="M29" s="72"/>
      <c r="N29" s="174"/>
      <c r="O29" s="176"/>
      <c r="P29" s="116"/>
      <c r="Q29" s="114">
        <f>PRESUPUESTO!H157/4</f>
        <v>0</v>
      </c>
      <c r="R29" s="67">
        <f>Q29</f>
        <v>0</v>
      </c>
      <c r="S29" s="171">
        <f>R29</f>
        <v>0</v>
      </c>
      <c r="T29" s="74">
        <f>S29</f>
        <v>0</v>
      </c>
      <c r="U29" s="251"/>
      <c r="V29" s="252"/>
      <c r="W29" s="122"/>
      <c r="X29" s="122"/>
      <c r="Y29" s="231"/>
      <c r="Z29" s="231"/>
      <c r="AA29" s="45"/>
      <c r="AB29" s="65"/>
      <c r="AC29" s="45"/>
    </row>
    <row r="30" spans="1:29" ht="18.75" customHeight="1" thickTop="1" x14ac:dyDescent="0.15">
      <c r="A30" s="225"/>
      <c r="B30" s="227"/>
      <c r="C30" s="228"/>
      <c r="D30" s="60"/>
      <c r="E30" s="70"/>
      <c r="F30" s="71"/>
      <c r="G30" s="61"/>
      <c r="H30" s="62"/>
      <c r="I30" s="70"/>
      <c r="J30" s="71"/>
      <c r="K30" s="61"/>
      <c r="L30" s="62"/>
      <c r="M30" s="70"/>
      <c r="N30" s="172"/>
      <c r="O30" s="64"/>
      <c r="P30" s="177"/>
      <c r="Q30" s="185"/>
      <c r="R30" s="61"/>
      <c r="S30" s="61"/>
      <c r="T30" s="115"/>
      <c r="U30" s="249"/>
      <c r="V30" s="250"/>
      <c r="W30" s="122"/>
      <c r="X30" s="122"/>
      <c r="Y30" s="231"/>
      <c r="Z30" s="231"/>
      <c r="AA30" s="65"/>
      <c r="AB30" s="65"/>
      <c r="AC30" s="45"/>
    </row>
    <row r="31" spans="1:29" ht="15.75" customHeight="1" thickBot="1" x14ac:dyDescent="0.2">
      <c r="A31" s="226"/>
      <c r="B31" s="229"/>
      <c r="C31" s="230"/>
      <c r="D31" s="66"/>
      <c r="E31" s="72"/>
      <c r="F31" s="73"/>
      <c r="G31" s="67"/>
      <c r="H31" s="74"/>
      <c r="I31" s="72"/>
      <c r="J31" s="73"/>
      <c r="K31" s="67"/>
      <c r="L31" s="74"/>
      <c r="M31" s="72"/>
      <c r="N31" s="178"/>
      <c r="O31" s="176"/>
      <c r="P31" s="171"/>
      <c r="Q31" s="111"/>
      <c r="R31" s="171"/>
      <c r="S31" s="171"/>
      <c r="T31" s="116"/>
      <c r="U31" s="251"/>
      <c r="V31" s="252"/>
      <c r="W31" s="122"/>
      <c r="X31" s="122"/>
      <c r="Y31" s="231"/>
      <c r="Z31" s="231"/>
      <c r="AA31" s="45"/>
      <c r="AB31" s="65"/>
      <c r="AC31" s="45"/>
    </row>
    <row r="32" spans="1:29" ht="12" thickTop="1" thickBot="1" x14ac:dyDescent="0.2">
      <c r="A32" s="45"/>
      <c r="B32" s="45"/>
      <c r="C32" s="45"/>
      <c r="D32" s="45"/>
      <c r="E32" s="45"/>
      <c r="F32" s="4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223" t="s">
        <v>105</v>
      </c>
      <c r="X32" s="253"/>
      <c r="Y32" s="75"/>
      <c r="Z32" s="45"/>
      <c r="AA32" s="45"/>
      <c r="AB32" s="45"/>
      <c r="AC32" s="45"/>
    </row>
    <row r="33" spans="1:29" ht="18.75" customHeight="1" thickTop="1" x14ac:dyDescent="0.15">
      <c r="A33" s="76"/>
      <c r="B33" s="77"/>
      <c r="C33" s="78"/>
      <c r="D33" s="79" t="s">
        <v>82</v>
      </c>
      <c r="E33" s="265">
        <f>SUM(E17:H31)</f>
        <v>0</v>
      </c>
      <c r="F33" s="266"/>
      <c r="G33" s="266"/>
      <c r="H33" s="267"/>
      <c r="I33" s="265">
        <f>SUM(I16:L31)</f>
        <v>0</v>
      </c>
      <c r="J33" s="266"/>
      <c r="K33" s="266"/>
      <c r="L33" s="267"/>
      <c r="M33" s="265">
        <f>SUM(M16:P31)</f>
        <v>0</v>
      </c>
      <c r="N33" s="266"/>
      <c r="O33" s="266"/>
      <c r="P33" s="267"/>
      <c r="Q33" s="266">
        <f>SUM(Q16:T31)</f>
        <v>0</v>
      </c>
      <c r="R33" s="266"/>
      <c r="S33" s="266"/>
      <c r="T33" s="267"/>
      <c r="U33" s="274">
        <f>SUM(U16:X31)</f>
        <v>0</v>
      </c>
      <c r="V33" s="275"/>
      <c r="W33" s="255">
        <f>SUM(U16:V31)</f>
        <v>0</v>
      </c>
      <c r="X33" s="256"/>
      <c r="Y33" s="254"/>
      <c r="Z33" s="254"/>
      <c r="AA33" s="80"/>
      <c r="AB33" s="45"/>
      <c r="AC33" s="45"/>
    </row>
    <row r="34" spans="1:29" ht="20.25" customHeight="1" thickBot="1" x14ac:dyDescent="0.2">
      <c r="A34" s="81"/>
      <c r="B34" s="45"/>
      <c r="C34" s="82"/>
      <c r="D34" s="83" t="s">
        <v>83</v>
      </c>
      <c r="E34" s="270">
        <f>E33</f>
        <v>0</v>
      </c>
      <c r="F34" s="281"/>
      <c r="G34" s="281"/>
      <c r="H34" s="282"/>
      <c r="I34" s="270">
        <f>E34+I33</f>
        <v>0</v>
      </c>
      <c r="J34" s="271"/>
      <c r="K34" s="271"/>
      <c r="L34" s="272"/>
      <c r="M34" s="268">
        <f>I34+M33</f>
        <v>0</v>
      </c>
      <c r="N34" s="269"/>
      <c r="O34" s="269"/>
      <c r="P34" s="269"/>
      <c r="Q34" s="270"/>
      <c r="R34" s="271"/>
      <c r="S34" s="271"/>
      <c r="T34" s="272"/>
      <c r="U34" s="279">
        <f>M34+Q33</f>
        <v>0</v>
      </c>
      <c r="V34" s="280"/>
      <c r="W34" s="257"/>
      <c r="X34" s="258"/>
      <c r="Y34" s="254"/>
      <c r="Z34" s="254"/>
      <c r="AA34" s="45"/>
      <c r="AB34" s="45"/>
      <c r="AC34" s="45"/>
    </row>
    <row r="35" spans="1:29" ht="18" customHeight="1" thickTop="1" x14ac:dyDescent="0.15">
      <c r="A35" s="81"/>
      <c r="B35" s="45"/>
      <c r="C35" s="82"/>
      <c r="D35" s="83" t="s">
        <v>84</v>
      </c>
      <c r="E35" s="260" t="e">
        <f>E33/AA33</f>
        <v>#DIV/0!</v>
      </c>
      <c r="F35" s="261"/>
      <c r="G35" s="261"/>
      <c r="H35" s="262"/>
      <c r="I35" s="260" t="e">
        <f>I33/AA33</f>
        <v>#DIV/0!</v>
      </c>
      <c r="J35" s="261"/>
      <c r="K35" s="261"/>
      <c r="L35" s="262"/>
      <c r="M35" s="260" t="e">
        <f>M33/Y33</f>
        <v>#DIV/0!</v>
      </c>
      <c r="N35" s="261"/>
      <c r="O35" s="261"/>
      <c r="P35" s="262"/>
      <c r="Q35" s="261"/>
      <c r="R35" s="261"/>
      <c r="S35" s="261"/>
      <c r="T35" s="262"/>
      <c r="U35" s="260" t="e">
        <f>U33/Y33</f>
        <v>#DIV/0!</v>
      </c>
      <c r="V35" s="262"/>
      <c r="W35" s="119"/>
      <c r="X35" s="118"/>
      <c r="Y35" s="259"/>
      <c r="Z35" s="259"/>
      <c r="AA35" s="84"/>
      <c r="AB35" s="45"/>
      <c r="AC35" s="45"/>
    </row>
    <row r="36" spans="1:29" ht="18.75" customHeight="1" thickBot="1" x14ac:dyDescent="0.2">
      <c r="A36" s="50"/>
      <c r="B36" s="51"/>
      <c r="C36" s="54"/>
      <c r="D36" s="85" t="s">
        <v>85</v>
      </c>
      <c r="E36" s="263" t="e">
        <f>E35</f>
        <v>#DIV/0!</v>
      </c>
      <c r="F36" s="264"/>
      <c r="G36" s="264"/>
      <c r="H36" s="273"/>
      <c r="I36" s="263" t="e">
        <f>E36+I35</f>
        <v>#DIV/0!</v>
      </c>
      <c r="J36" s="264"/>
      <c r="K36" s="264"/>
      <c r="L36" s="273"/>
      <c r="M36" s="263" t="e">
        <f>I36+M35</f>
        <v>#DIV/0!</v>
      </c>
      <c r="N36" s="264"/>
      <c r="O36" s="264"/>
      <c r="P36" s="273"/>
      <c r="Q36" s="264"/>
      <c r="R36" s="264"/>
      <c r="S36" s="264"/>
      <c r="T36" s="273"/>
      <c r="U36" s="263" t="e">
        <f>M36+U35</f>
        <v>#DIV/0!</v>
      </c>
      <c r="V36" s="264"/>
      <c r="W36" s="119"/>
      <c r="X36" s="118"/>
      <c r="Y36" s="259"/>
      <c r="Z36" s="259"/>
      <c r="AA36" s="45"/>
      <c r="AB36" s="45"/>
      <c r="AC36" s="45"/>
    </row>
    <row r="37" spans="1:29" ht="12" thickTop="1" thickBot="1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</row>
    <row r="38" spans="1:29" ht="11.25" thickTop="1" x14ac:dyDescent="0.15">
      <c r="A38" s="76"/>
      <c r="B38" s="77"/>
      <c r="C38" s="78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120"/>
      <c r="X38" s="45"/>
      <c r="Y38" s="45"/>
      <c r="Z38" s="45"/>
      <c r="AA38" s="45"/>
      <c r="AB38" s="45"/>
      <c r="AC38" s="45"/>
    </row>
    <row r="39" spans="1:29" x14ac:dyDescent="0.15">
      <c r="A39" s="276" t="s">
        <v>86</v>
      </c>
      <c r="B39" s="277"/>
      <c r="C39" s="278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82"/>
      <c r="W39" s="45"/>
      <c r="X39" s="45"/>
      <c r="Y39" s="45"/>
      <c r="Z39" s="45"/>
      <c r="AA39" s="45"/>
      <c r="AB39" s="45"/>
      <c r="AC39" s="45"/>
    </row>
    <row r="40" spans="1:29" ht="11.25" thickBot="1" x14ac:dyDescent="0.2">
      <c r="A40" s="50"/>
      <c r="B40" s="51"/>
      <c r="C40" s="54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4"/>
      <c r="W40" s="120"/>
      <c r="X40" s="45"/>
      <c r="Y40" s="45"/>
      <c r="Z40" s="45"/>
      <c r="AA40" s="45"/>
      <c r="AB40" s="45"/>
      <c r="AC40" s="45"/>
    </row>
    <row r="41" spans="1:29" ht="11.25" thickTop="1" x14ac:dyDescent="0.1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86"/>
    </row>
    <row r="42" spans="1:29" x14ac:dyDescent="0.1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86"/>
    </row>
    <row r="44" spans="1:29" x14ac:dyDescent="0.15">
      <c r="W44" s="7"/>
    </row>
  </sheetData>
  <mergeCells count="75">
    <mergeCell ref="Q36:T36"/>
    <mergeCell ref="A39:C39"/>
    <mergeCell ref="U35:V35"/>
    <mergeCell ref="E33:H33"/>
    <mergeCell ref="I33:L33"/>
    <mergeCell ref="U34:V34"/>
    <mergeCell ref="E36:H36"/>
    <mergeCell ref="I36:L36"/>
    <mergeCell ref="E34:H34"/>
    <mergeCell ref="I34:L34"/>
    <mergeCell ref="Y34:Z34"/>
    <mergeCell ref="W33:X34"/>
    <mergeCell ref="Y33:Z33"/>
    <mergeCell ref="Y36:Z36"/>
    <mergeCell ref="E35:H35"/>
    <mergeCell ref="I35:L35"/>
    <mergeCell ref="U36:V36"/>
    <mergeCell ref="Y35:Z35"/>
    <mergeCell ref="M33:P33"/>
    <mergeCell ref="Q33:T33"/>
    <mergeCell ref="M34:P34"/>
    <mergeCell ref="Q34:T34"/>
    <mergeCell ref="M35:P35"/>
    <mergeCell ref="Q35:T35"/>
    <mergeCell ref="M36:P36"/>
    <mergeCell ref="U33:V33"/>
    <mergeCell ref="W32:X32"/>
    <mergeCell ref="A30:A31"/>
    <mergeCell ref="B30:C31"/>
    <mergeCell ref="Y30:Z31"/>
    <mergeCell ref="U30:V31"/>
    <mergeCell ref="A26:A27"/>
    <mergeCell ref="B26:C27"/>
    <mergeCell ref="Y26:Z27"/>
    <mergeCell ref="A28:A29"/>
    <mergeCell ref="B28:C29"/>
    <mergeCell ref="Y28:Z29"/>
    <mergeCell ref="U26:V27"/>
    <mergeCell ref="U28:V29"/>
    <mergeCell ref="A22:A23"/>
    <mergeCell ref="B22:C23"/>
    <mergeCell ref="Y22:Z23"/>
    <mergeCell ref="A24:A25"/>
    <mergeCell ref="B24:C25"/>
    <mergeCell ref="Y24:Z25"/>
    <mergeCell ref="U22:V23"/>
    <mergeCell ref="U24:V25"/>
    <mergeCell ref="A18:A19"/>
    <mergeCell ref="B18:C19"/>
    <mergeCell ref="Y18:Z19"/>
    <mergeCell ref="A20:A21"/>
    <mergeCell ref="B20:C21"/>
    <mergeCell ref="Y20:Z21"/>
    <mergeCell ref="U18:V19"/>
    <mergeCell ref="U20:V21"/>
    <mergeCell ref="Y14:Z15"/>
    <mergeCell ref="A16:A17"/>
    <mergeCell ref="B16:C17"/>
    <mergeCell ref="Y16:Z17"/>
    <mergeCell ref="A14:A15"/>
    <mergeCell ref="B14:C15"/>
    <mergeCell ref="E14:H14"/>
    <mergeCell ref="I14:L14"/>
    <mergeCell ref="U14:V15"/>
    <mergeCell ref="U16:V17"/>
    <mergeCell ref="M14:P14"/>
    <mergeCell ref="Q14:T14"/>
    <mergeCell ref="G9:L11"/>
    <mergeCell ref="W8:X8"/>
    <mergeCell ref="A1:Z1"/>
    <mergeCell ref="A2:Z2"/>
    <mergeCell ref="U6:Z6"/>
    <mergeCell ref="U7:V7"/>
    <mergeCell ref="W7:X7"/>
    <mergeCell ref="Y7:Z7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GENRDS</vt:lpstr>
      <vt:lpstr>PRESUPUESTO</vt:lpstr>
      <vt:lpstr>Hoja1</vt:lpstr>
    </vt:vector>
  </TitlesOfParts>
  <Company>Acer 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Usuario de Windows</cp:lastModifiedBy>
  <cp:lastPrinted>2015-06-10T18:09:58Z</cp:lastPrinted>
  <dcterms:created xsi:type="dcterms:W3CDTF">2001-02-22T23:14:28Z</dcterms:created>
  <dcterms:modified xsi:type="dcterms:W3CDTF">2021-02-17T21:11:07Z</dcterms:modified>
</cp:coreProperties>
</file>